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úpravy ulič..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Stavební úpravy ulič...'!$C$94:$K$245</definedName>
    <definedName name="_xlnm.Print_Area" localSheetId="1">'01 - Stavební úpravy ulič...'!$C$4:$J$39,'01 - Stavební úpravy ulič...'!$C$45:$J$76,'01 - Stavební úpravy ulič...'!$C$82:$K$245</definedName>
    <definedName name="_xlnm.Print_Titles" localSheetId="1">'01 - Stavební úpravy ulič...'!$94:$94</definedName>
    <definedName name="_xlnm._FilterDatabase" localSheetId="2" hidden="1">'VRN - Vedlejší rozpočtové...'!$C$82:$K$94</definedName>
    <definedName name="_xlnm.Print_Area" localSheetId="2">'VRN - Vedlejší rozpočtové...'!$C$4:$J$39,'VRN - Vedlejší rozpočtové...'!$C$45:$J$64,'VRN - Vedlejší rozpočtové...'!$C$70:$K$94</definedName>
    <definedName name="_xlnm.Print_Titles" localSheetId="2">'VRN - Vedlejší rozpočtové...'!$82:$82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3"/>
  <c r="BH93"/>
  <c r="BG93"/>
  <c r="BF93"/>
  <c r="T93"/>
  <c r="T92"/>
  <c r="R93"/>
  <c r="R92"/>
  <c r="P93"/>
  <c r="P92"/>
  <c r="BI90"/>
  <c r="BH90"/>
  <c r="BG90"/>
  <c r="BF90"/>
  <c r="T90"/>
  <c r="T89"/>
  <c r="R90"/>
  <c r="R89"/>
  <c r="P90"/>
  <c r="P89"/>
  <c r="BI86"/>
  <c r="BH86"/>
  <c r="BG86"/>
  <c r="BF86"/>
  <c r="T86"/>
  <c r="T85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77"/>
  <c r="E7"/>
  <c r="E48"/>
  <c i="2" r="J37"/>
  <c r="J36"/>
  <c i="1" r="AY55"/>
  <c i="2" r="J35"/>
  <c i="1" r="AX55"/>
  <c i="2"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T96"/>
  <c r="R97"/>
  <c r="R96"/>
  <c r="P97"/>
  <c r="P96"/>
  <c r="J92"/>
  <c r="J91"/>
  <c r="F91"/>
  <c r="F89"/>
  <c r="E87"/>
  <c r="J55"/>
  <c r="J54"/>
  <c r="F54"/>
  <c r="F52"/>
  <c r="E50"/>
  <c r="J18"/>
  <c r="E18"/>
  <c r="F92"/>
  <c r="J17"/>
  <c r="J12"/>
  <c r="J52"/>
  <c r="E7"/>
  <c r="E85"/>
  <c i="1" r="L50"/>
  <c r="AM50"/>
  <c r="AM49"/>
  <c r="L49"/>
  <c r="AM47"/>
  <c r="L47"/>
  <c r="L45"/>
  <c r="L44"/>
  <c i="2" r="BK160"/>
  <c r="J235"/>
  <c r="BK125"/>
  <c i="1" r="AS54"/>
  <c i="2" r="BK217"/>
  <c r="J216"/>
  <c r="BK188"/>
  <c r="BK112"/>
  <c r="J238"/>
  <c r="BK192"/>
  <c r="BK185"/>
  <c r="J123"/>
  <c r="J148"/>
  <c r="J103"/>
  <c r="J214"/>
  <c r="BK127"/>
  <c r="J181"/>
  <c r="J212"/>
  <c r="BK153"/>
  <c r="J104"/>
  <c r="BK137"/>
  <c r="BK230"/>
  <c r="J159"/>
  <c r="BK195"/>
  <c r="BK173"/>
  <c r="BK226"/>
  <c r="BK151"/>
  <c r="BK183"/>
  <c r="J156"/>
  <c r="J244"/>
  <c r="BK163"/>
  <c r="J239"/>
  <c r="J213"/>
  <c r="BK187"/>
  <c r="BK113"/>
  <c r="J152"/>
  <c r="J190"/>
  <c r="J233"/>
  <c r="J188"/>
  <c r="BK239"/>
  <c r="BK204"/>
  <c r="J173"/>
  <c r="BK166"/>
  <c r="J110"/>
  <c r="BK103"/>
  <c r="BK193"/>
  <c r="J164"/>
  <c r="J180"/>
  <c r="BK110"/>
  <c r="J111"/>
  <c r="J163"/>
  <c r="J107"/>
  <c r="BK191"/>
  <c r="BK156"/>
  <c r="BK171"/>
  <c r="BK138"/>
  <c i="3" r="BK90"/>
  <c i="2" r="BK159"/>
  <c r="J147"/>
  <c r="BK149"/>
  <c r="J219"/>
  <c r="BK158"/>
  <c r="BK105"/>
  <c r="J160"/>
  <c r="BK100"/>
  <c r="J121"/>
  <c r="J234"/>
  <c r="BK165"/>
  <c r="BK129"/>
  <c r="BK162"/>
  <c r="J237"/>
  <c r="BK111"/>
  <c r="BK174"/>
  <c r="BK107"/>
  <c r="J236"/>
  <c r="BK141"/>
  <c r="BK227"/>
  <c r="BK241"/>
  <c r="BK169"/>
  <c r="BK128"/>
  <c r="J196"/>
  <c r="J149"/>
  <c r="J133"/>
  <c r="J178"/>
  <c r="BK179"/>
  <c r="J201"/>
  <c r="J158"/>
  <c r="J175"/>
  <c r="BK210"/>
  <c r="J204"/>
  <c r="BK97"/>
  <c r="BK133"/>
  <c r="BK198"/>
  <c r="J131"/>
  <c r="J185"/>
  <c r="J129"/>
  <c i="3" r="BK93"/>
  <c i="2" r="J206"/>
  <c r="J211"/>
  <c r="J187"/>
  <c r="J176"/>
  <c r="BK243"/>
  <c r="BK231"/>
  <c r="J231"/>
  <c r="J119"/>
  <c r="J157"/>
  <c r="J142"/>
  <c r="J138"/>
  <c r="BK196"/>
  <c r="BK221"/>
  <c r="BK145"/>
  <c r="J151"/>
  <c r="J179"/>
  <c r="J109"/>
  <c r="J117"/>
  <c r="J153"/>
  <c r="BK228"/>
  <c r="BK108"/>
  <c r="BK205"/>
  <c r="BK218"/>
  <c r="BK119"/>
  <c r="BK201"/>
  <c r="BK115"/>
  <c r="BK209"/>
  <c r="BK245"/>
  <c r="BK143"/>
  <c r="BK176"/>
  <c r="BK211"/>
  <c r="J192"/>
  <c r="J115"/>
  <c r="BK106"/>
  <c r="BK157"/>
  <c r="BK117"/>
  <c r="J139"/>
  <c r="BK172"/>
  <c r="J210"/>
  <c r="BK219"/>
  <c r="J195"/>
  <c r="BK135"/>
  <c r="BK178"/>
  <c r="J240"/>
  <c r="J191"/>
  <c r="BK155"/>
  <c r="J194"/>
  <c r="J135"/>
  <c r="J154"/>
  <c r="J218"/>
  <c r="BK118"/>
  <c r="J224"/>
  <c r="BK207"/>
  <c r="J232"/>
  <c r="BK104"/>
  <c r="BK190"/>
  <c r="BK131"/>
  <c r="BK142"/>
  <c r="BK161"/>
  <c r="BK164"/>
  <c r="J199"/>
  <c r="BK122"/>
  <c r="J105"/>
  <c r="J174"/>
  <c r="BK242"/>
  <c r="BK232"/>
  <c r="BK214"/>
  <c r="BK99"/>
  <c r="J171"/>
  <c r="J200"/>
  <c r="J226"/>
  <c r="J102"/>
  <c r="J167"/>
  <c r="J245"/>
  <c r="BK237"/>
  <c r="J165"/>
  <c r="BK124"/>
  <c r="BK167"/>
  <c r="J125"/>
  <c r="BK224"/>
  <c r="BK147"/>
  <c r="J113"/>
  <c r="BK208"/>
  <c r="BK213"/>
  <c r="J112"/>
  <c r="BK109"/>
  <c r="J183"/>
  <c r="J242"/>
  <c r="BK189"/>
  <c r="BK184"/>
  <c r="BK194"/>
  <c r="BK215"/>
  <c r="J184"/>
  <c r="BK199"/>
  <c r="BK102"/>
  <c r="BK233"/>
  <c r="BK216"/>
  <c r="BK121"/>
  <c r="J227"/>
  <c r="BK175"/>
  <c r="J124"/>
  <c i="3" r="BK86"/>
  <c i="2" r="J140"/>
  <c r="BK222"/>
  <c r="BK229"/>
  <c r="J217"/>
  <c r="J128"/>
  <c r="J161"/>
  <c r="J106"/>
  <c i="3" r="J86"/>
  <c i="2" r="J100"/>
  <c r="J127"/>
  <c r="BK148"/>
  <c r="BK206"/>
  <c r="BK114"/>
  <c r="BK154"/>
  <c r="J215"/>
  <c r="J155"/>
  <c i="3" r="J90"/>
  <c i="2" r="J150"/>
  <c r="BK234"/>
  <c r="J141"/>
  <c r="J225"/>
  <c r="J172"/>
  <c r="J170"/>
  <c r="J143"/>
  <c r="J221"/>
  <c r="BK235"/>
  <c i="3" r="J93"/>
  <c i="2" r="J222"/>
  <c r="BK240"/>
  <c r="BK177"/>
  <c r="BK150"/>
  <c r="J126"/>
  <c r="J241"/>
  <c r="J118"/>
  <c r="J114"/>
  <c r="BK236"/>
  <c r="BK136"/>
  <c r="J186"/>
  <c r="BK126"/>
  <c r="BK200"/>
  <c r="BK180"/>
  <c r="J136"/>
  <c r="J209"/>
  <c r="BK123"/>
  <c r="J166"/>
  <c r="J193"/>
  <c r="J122"/>
  <c r="J189"/>
  <c r="J230"/>
  <c r="BK244"/>
  <c r="J162"/>
  <c r="J228"/>
  <c r="BK202"/>
  <c r="BK181"/>
  <c r="J243"/>
  <c r="J198"/>
  <c r="J145"/>
  <c r="J207"/>
  <c r="J137"/>
  <c r="BK152"/>
  <c r="J99"/>
  <c r="BK170"/>
  <c r="BK140"/>
  <c r="BK238"/>
  <c r="J229"/>
  <c r="BK212"/>
  <c r="BK139"/>
  <c r="BK225"/>
  <c r="J169"/>
  <c r="J205"/>
  <c r="J108"/>
  <c r="J97"/>
  <c r="J202"/>
  <c r="BK186"/>
  <c r="J208"/>
  <c r="J177"/>
  <c i="3" l="1" r="T84"/>
  <c r="T83"/>
  <c i="2" r="T98"/>
  <c r="T120"/>
  <c r="P134"/>
  <c r="BK168"/>
  <c r="J168"/>
  <c r="J70"/>
  <c r="BK197"/>
  <c r="J197"/>
  <c r="J72"/>
  <c r="P223"/>
  <c r="P101"/>
  <c r="P116"/>
  <c r="R146"/>
  <c r="T182"/>
  <c r="R203"/>
  <c r="R220"/>
  <c r="R101"/>
  <c r="R116"/>
  <c r="P146"/>
  <c r="P182"/>
  <c r="P203"/>
  <c r="BK220"/>
  <c r="J220"/>
  <c r="J74"/>
  <c r="R98"/>
  <c r="R120"/>
  <c r="BK134"/>
  <c r="J134"/>
  <c r="J67"/>
  <c r="P168"/>
  <c r="P197"/>
  <c r="BK223"/>
  <c r="J223"/>
  <c r="J75"/>
  <c r="BK101"/>
  <c r="J101"/>
  <c r="J62"/>
  <c r="BK116"/>
  <c r="J116"/>
  <c r="J63"/>
  <c r="BK146"/>
  <c r="J146"/>
  <c r="J69"/>
  <c r="BK182"/>
  <c r="J182"/>
  <c r="J71"/>
  <c r="BK203"/>
  <c r="J203"/>
  <c r="J73"/>
  <c r="P220"/>
  <c r="P98"/>
  <c r="P120"/>
  <c r="R134"/>
  <c r="T168"/>
  <c r="T197"/>
  <c r="R223"/>
  <c r="T101"/>
  <c r="T116"/>
  <c r="T146"/>
  <c r="R182"/>
  <c r="T203"/>
  <c r="T220"/>
  <c r="BK98"/>
  <c r="J98"/>
  <c r="J61"/>
  <c r="BK120"/>
  <c r="J120"/>
  <c r="J64"/>
  <c r="T134"/>
  <c r="R168"/>
  <c r="R197"/>
  <c r="T223"/>
  <c r="BK96"/>
  <c r="J96"/>
  <c r="J60"/>
  <c r="BK130"/>
  <c r="J130"/>
  <c r="J65"/>
  <c r="BK132"/>
  <c r="J132"/>
  <c r="J66"/>
  <c r="BK144"/>
  <c r="J144"/>
  <c r="J68"/>
  <c i="3" r="BK92"/>
  <c r="J92"/>
  <c r="J63"/>
  <c r="BK85"/>
  <c r="BK84"/>
  <c r="J84"/>
  <c r="J60"/>
  <c r="BK89"/>
  <c r="J89"/>
  <c r="J62"/>
  <c r="F55"/>
  <c r="BE86"/>
  <c r="J52"/>
  <c r="E73"/>
  <c r="BE90"/>
  <c r="BE93"/>
  <c i="2" r="F55"/>
  <c r="BE105"/>
  <c r="BE106"/>
  <c r="BE119"/>
  <c r="BE121"/>
  <c r="BE128"/>
  <c r="BE129"/>
  <c r="BE131"/>
  <c r="BE147"/>
  <c r="BE152"/>
  <c r="BE162"/>
  <c r="BE163"/>
  <c r="BE169"/>
  <c r="BE175"/>
  <c r="BE189"/>
  <c r="BE193"/>
  <c r="BE213"/>
  <c r="BE218"/>
  <c r="BE222"/>
  <c r="BE233"/>
  <c r="BE103"/>
  <c r="BE115"/>
  <c r="BE167"/>
  <c r="BE171"/>
  <c r="BE172"/>
  <c r="BE173"/>
  <c r="BE180"/>
  <c r="BE181"/>
  <c r="BE195"/>
  <c r="BE196"/>
  <c r="BE204"/>
  <c r="BE206"/>
  <c r="BE234"/>
  <c r="BE236"/>
  <c r="E48"/>
  <c r="J89"/>
  <c r="BE102"/>
  <c r="BE133"/>
  <c r="BE137"/>
  <c r="BE138"/>
  <c r="BE139"/>
  <c r="BE143"/>
  <c r="BE154"/>
  <c r="BE161"/>
  <c r="BE198"/>
  <c r="BE199"/>
  <c r="BE210"/>
  <c r="BE217"/>
  <c r="BE219"/>
  <c r="BE230"/>
  <c r="BE239"/>
  <c r="BE242"/>
  <c r="BE243"/>
  <c r="BE100"/>
  <c r="BE141"/>
  <c r="BE160"/>
  <c r="BE179"/>
  <c r="BE183"/>
  <c r="BE184"/>
  <c r="BE188"/>
  <c r="BE192"/>
  <c r="BE194"/>
  <c r="BE207"/>
  <c r="BE228"/>
  <c r="BE240"/>
  <c r="BE97"/>
  <c r="BE108"/>
  <c r="BE109"/>
  <c r="BE114"/>
  <c r="BE117"/>
  <c r="BE125"/>
  <c r="BE126"/>
  <c r="BE140"/>
  <c r="BE150"/>
  <c r="BE153"/>
  <c r="BE159"/>
  <c r="BE165"/>
  <c r="BE166"/>
  <c r="BE174"/>
  <c r="BE191"/>
  <c r="BE202"/>
  <c r="BE205"/>
  <c r="BE208"/>
  <c r="BE212"/>
  <c r="BE216"/>
  <c r="BE221"/>
  <c r="BE225"/>
  <c r="BE226"/>
  <c r="BE231"/>
  <c r="BE99"/>
  <c r="BE110"/>
  <c r="BE112"/>
  <c r="BE113"/>
  <c r="BE123"/>
  <c r="BE149"/>
  <c r="BE176"/>
  <c r="BE177"/>
  <c r="BE200"/>
  <c r="BE209"/>
  <c r="BE214"/>
  <c r="BE215"/>
  <c r="BE224"/>
  <c r="BE235"/>
  <c r="BE237"/>
  <c r="BE244"/>
  <c r="BE245"/>
  <c r="BE104"/>
  <c r="BE107"/>
  <c r="BE136"/>
  <c r="BE145"/>
  <c r="BE151"/>
  <c r="BE155"/>
  <c r="BE156"/>
  <c r="BE157"/>
  <c r="BE158"/>
  <c r="BE185"/>
  <c r="BE186"/>
  <c r="BE187"/>
  <c r="BE201"/>
  <c r="BE211"/>
  <c r="BE227"/>
  <c r="BE229"/>
  <c r="BE238"/>
  <c r="BE111"/>
  <c r="BE118"/>
  <c r="BE122"/>
  <c r="BE124"/>
  <c r="BE127"/>
  <c r="BE135"/>
  <c r="BE142"/>
  <c r="BE148"/>
  <c r="BE164"/>
  <c r="BE170"/>
  <c r="BE178"/>
  <c r="BE190"/>
  <c r="BE232"/>
  <c r="BE241"/>
  <c r="F34"/>
  <c i="1" r="BA55"/>
  <c i="3" r="F35"/>
  <c i="1" r="BB56"/>
  <c i="2" r="F37"/>
  <c i="1" r="BD55"/>
  <c i="3" r="F37"/>
  <c i="1" r="BD56"/>
  <c i="2" r="F36"/>
  <c i="1" r="BC55"/>
  <c i="2" r="F35"/>
  <c i="1" r="BB55"/>
  <c i="3" r="F34"/>
  <c i="1" r="BA56"/>
  <c i="2" r="J34"/>
  <c i="1" r="AW55"/>
  <c i="3" r="F36"/>
  <c i="1" r="BC56"/>
  <c i="3" r="J34"/>
  <c i="1" r="AW56"/>
  <c i="2" l="1" r="R95"/>
  <c r="P95"/>
  <c i="1" r="AU55"/>
  <c i="2" r="T95"/>
  <c i="3" r="J85"/>
  <c r="J61"/>
  <c r="BK83"/>
  <c r="J83"/>
  <c i="2" r="BK95"/>
  <c r="J95"/>
  <c i="1" r="BD54"/>
  <c r="W33"/>
  <c r="BB54"/>
  <c r="W31"/>
  <c r="AU54"/>
  <c i="3" r="F33"/>
  <c i="1" r="AZ56"/>
  <c i="2" r="F33"/>
  <c i="1" r="AZ55"/>
  <c i="3" r="J30"/>
  <c i="1" r="AG56"/>
  <c r="BA54"/>
  <c r="W30"/>
  <c r="BC54"/>
  <c r="W32"/>
  <c i="2" r="J33"/>
  <c i="1" r="AV55"/>
  <c r="AT55"/>
  <c i="3" r="J33"/>
  <c i="1" r="AV56"/>
  <c r="AT56"/>
  <c r="AN56"/>
  <c i="2" r="J30"/>
  <c i="1" r="AG55"/>
  <c i="3" l="1" r="J59"/>
  <c i="2" r="J59"/>
  <c i="3" r="J39"/>
  <c i="2" r="J39"/>
  <c i="1" r="AN55"/>
  <c r="AW54"/>
  <c r="AK30"/>
  <c r="AX54"/>
  <c r="AG54"/>
  <c r="AK26"/>
  <c r="AZ54"/>
  <c r="W29"/>
  <c r="AY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<sst xmlns="http://schemas.openxmlformats.org/spreadsheetml/2006/main">
  <si>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</si>
  <si>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</si>
  <si>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</si>
  <si>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</si>
  <si>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</si>
  <si>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{515c4822-3ac6-497c-a669-351df9698941}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</si>
  <si>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</si>
  <si>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</si>
  <si>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</si>
  <si>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</si>
  <si>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</si>
  <si>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</si>
  <si>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</si>
  <si>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</si>
  <si>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JS24-014_R02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</si>
  <si>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</si>
  <si>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</si>
  <si>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ZPČ MUZEUM V PLZNI - II.ETAPA - STŘEDNÍ ČÁST</t>
  </si>
  <si>
    <t>KSO:</t>
  </si>
  <si>
    <t/>
  </si>
  <si>
    <t>CC-CZ:</t>
  </si>
  <si>
    <t>Místo:</t>
  </si>
  <si>
    <t>Kopeckého sady 2, 301 00 Plzeň</t>
  </si>
  <si>
    <t>Datum:</t>
  </si>
  <si>
    <t>19. 11. 2024</t>
  </si>
  <si>
    <t>Zadavatel:</t>
  </si>
  <si>
    <t>IČ:</t>
  </si>
  <si>
    <t>00228745</t>
  </si>
  <si>
    <t>Západočeské muzeum v Plzni, p. o.</t>
  </si>
  <si>
    <t>DIČ:</t>
  </si>
  <si>
    <t>CZ00228745</t>
  </si>
  <si>
    <t>Uchazeč:</t>
  </si>
  <si>
    <t>Vyplň údaj</t>
  </si>
  <si>
    <t>Projektant:</t>
  </si>
  <si>
    <t>25229869</t>
  </si>
  <si>
    <t>ATELIER SOUKUP OPL ŠVEHLA s.r.o.</t>
  </si>
  <si>
    <t>CZ25229869</t>
  </si>
  <si>
    <t>True</t>
  </si>
  <si>
    <t>Zpracovatel:</t>
  </si>
  <si>
    <t>08660361</t>
  </si>
  <si>
    <t>Ing. Jaroslav Stolička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</si>
  <si>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</si>
  <si>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_x000d_
Nabídková cena obsahuje veškeré práce a dodávky obsažené v projektové dokumentaci, výkazu výměr, technické zprávě a ve výkresové části.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</si>
  <si>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</si>
  <si>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</si>
  <si>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</si>
  <si>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</si>
  <si>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</si>
  <si>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</si>
  <si>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</si>
  <si>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</si>
  <si>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</si>
  <si>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</si>
  <si>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</si>
  <si>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</si>
  <si>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</si>
  <si>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</si>
  <si>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</si>
  <si>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</si>
  <si>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</si>
  <si>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</si>
  <si>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</si>
  <si>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</si>
  <si>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</si>
  <si>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</si>
  <si>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</si>
  <si>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</si>
  <si>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</si>
  <si>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</si>
  <si>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</si>
  <si>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</si>
  <si>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</si>
  <si>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</si>
  <si>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</si>
  <si>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</si>
  <si>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</si>
  <si>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</si>
  <si>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</si>
  <si>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</si>
  <si>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</si>
  <si>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</si>
  <si>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</si>
  <si>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</si>
  <si>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uličních fasád - střední část</t>
  </si>
  <si>
    <t>STA</t>
  </si>
  <si>
    <t>1</t>
  </si>
  <si>
    <t>{026811ef-0ed7-4116-899c-a2b835feef6d}</t>
  </si>
  <si>
    <t>2</t>
  </si>
  <si>
    <t>VRN</t>
  </si>
  <si>
    <t>Vedlejší rozpočtové náklady</t>
  </si>
  <si>
    <t>{6c27a6d7-5321-4fda-9681-dba6aeb9a545}</t>
  </si>
  <si>
    <t>KRYCÍ LIST SOUPISU PRACÍ</t>
  </si>
  <si>
    <t>Objekt:</t>
  </si>
  <si>
    <t>01 - Stavební úpravy uličních fasád - střední část</t>
  </si>
  <si>
    <t>REKAPITULACE ČLENĚNÍ SOUPISU PRACÍ</t>
  </si>
  <si>
    <t>Kód dílu - Popis</t>
  </si>
  <si>
    <t>Cena celkem [CZK]</t>
  </si>
  <si>
    <t>-1</t>
  </si>
  <si>
    <t>3 - Svislé a kompletní konstrukce</t>
  </si>
  <si>
    <t>61 - Upravy povrchů vnitřní</t>
  </si>
  <si>
    <t>62 - Upravy povrchů vnější</t>
  </si>
  <si>
    <t xml:space="preserve">9 - Ostatní  práce</t>
  </si>
  <si>
    <t>94 - Lešení a stavební výtahy</t>
  </si>
  <si>
    <t>95 - Dokončovací kce na pozem.stav.</t>
  </si>
  <si>
    <t>96 - Bourání konstrukcí</t>
  </si>
  <si>
    <t>97 - Ostatní bourací práce</t>
  </si>
  <si>
    <t>99 - Staveništní přesun hmot</t>
  </si>
  <si>
    <t>764 - Konstrukce klempířské</t>
  </si>
  <si>
    <t>766 - Konstrukce truhlářské</t>
  </si>
  <si>
    <t>767 - Konstrukce zámečnické</t>
  </si>
  <si>
    <t>781 - Obklady keramické</t>
  </si>
  <si>
    <t>782 - Konstrukce z přírodního kamene</t>
  </si>
  <si>
    <t>784 - Malby</t>
  </si>
  <si>
    <t>794 - Práce restaurátorské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</si>
  <si>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</si>
  <si>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</si>
  <si>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</si>
  <si>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</si>
  <si>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</si>
  <si>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</si>
  <si>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</si>
  <si>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</si>
  <si>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</si>
  <si>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</si>
  <si>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</si>
  <si>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</si>
  <si>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</si>
  <si>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</t>
  </si>
  <si>
    <t>Svislé a kompletní konstrukce</t>
  </si>
  <si>
    <t>ROZPOCET</t>
  </si>
  <si>
    <t>K</t>
  </si>
  <si>
    <t>317 23-5811.R00</t>
  </si>
  <si>
    <t>Doplnění zdiva hlavních a kordonových říms cihlami po osazení nových svodů</t>
  </si>
  <si>
    <t>m3</t>
  </si>
  <si>
    <t>RTS CÚ 2024/I</t>
  </si>
  <si>
    <t>4</t>
  </si>
  <si>
    <t>221757674</t>
  </si>
  <si>
    <t>61</t>
  </si>
  <si>
    <t>Upravy povrchů vnitřní</t>
  </si>
  <si>
    <t>612 40-3386.R00</t>
  </si>
  <si>
    <t>Hrubá výplň rýh ve stěnách do 10x10cm po prvotní výměně oken</t>
  </si>
  <si>
    <t>m</t>
  </si>
  <si>
    <t>612 40-9991.R00</t>
  </si>
  <si>
    <t>Začištění omítek kolem oken,dveří apod.</t>
  </si>
  <si>
    <t>6</t>
  </si>
  <si>
    <t>62</t>
  </si>
  <si>
    <t>Upravy povrchů vnější</t>
  </si>
  <si>
    <t>620 99-1121.R00</t>
  </si>
  <si>
    <t>Zakrývání výplní vnějších otvorů z lešení okna+ prvky rest.</t>
  </si>
  <si>
    <t>m2</t>
  </si>
  <si>
    <t>8</t>
  </si>
  <si>
    <t>5</t>
  </si>
  <si>
    <t>chemické změkčení pomocí odstraňovače plocha viz TZ</t>
  </si>
  <si>
    <t>10</t>
  </si>
  <si>
    <t>622 90-4117.R00</t>
  </si>
  <si>
    <t>Očištění fasád teplou vodou složitost 6 - 7 Wap omítka+obklad</t>
  </si>
  <si>
    <t>7</t>
  </si>
  <si>
    <t>622 90-4121.R00</t>
  </si>
  <si>
    <t>Ruční dočištění kartáči</t>
  </si>
  <si>
    <t>14</t>
  </si>
  <si>
    <t>63</t>
  </si>
  <si>
    <t>prověření přilnavosti obkladových pásků + oprava výměra dle TZ - 30 %</t>
  </si>
  <si>
    <t>16</t>
  </si>
  <si>
    <t>9</t>
  </si>
  <si>
    <t>64</t>
  </si>
  <si>
    <t>hydrofobní imregnace k obkladům viz TS 008</t>
  </si>
  <si>
    <t>18</t>
  </si>
  <si>
    <t>622 42-7121.R00</t>
  </si>
  <si>
    <t>Oprava vnějších omítek štukových, čl. VII, do 10 % dle TZ</t>
  </si>
  <si>
    <t>20</t>
  </si>
  <si>
    <t>11</t>
  </si>
  <si>
    <t>59</t>
  </si>
  <si>
    <t>silikátové nátěry fasádní - nově s penetrací dle T.S 002</t>
  </si>
  <si>
    <t>22</t>
  </si>
  <si>
    <t>fixace a konzervace dle postupu restaurátorského záměru -TS018</t>
  </si>
  <si>
    <t>26</t>
  </si>
  <si>
    <t>13</t>
  </si>
  <si>
    <t>622 47-1115.R00</t>
  </si>
  <si>
    <t>Úprava stěn přepěnění štukem</t>
  </si>
  <si>
    <t>28</t>
  </si>
  <si>
    <t>65</t>
  </si>
  <si>
    <t>hydrofofizační nátěr viz TS 001 , nad římsou</t>
  </si>
  <si>
    <t>30</t>
  </si>
  <si>
    <t>15</t>
  </si>
  <si>
    <t>622 42-1121.R00</t>
  </si>
  <si>
    <t>Omítka vnější stěn, MVC, hrubá zatřená doplnění pod vnější obklad</t>
  </si>
  <si>
    <t>32</t>
  </si>
  <si>
    <t>622 90-4115.R00</t>
  </si>
  <si>
    <t>Očištění soklu tlakovou vodou viz TZ</t>
  </si>
  <si>
    <t>34</t>
  </si>
  <si>
    <t>17</t>
  </si>
  <si>
    <t>67</t>
  </si>
  <si>
    <t>hydrofobizační nátěr soklu po očištění TS 001</t>
  </si>
  <si>
    <t>36</t>
  </si>
  <si>
    <t xml:space="preserve">Ostatní  práce</t>
  </si>
  <si>
    <t>ostraha staveniště</t>
  </si>
  <si>
    <t>hod</t>
  </si>
  <si>
    <t>38</t>
  </si>
  <si>
    <t>19</t>
  </si>
  <si>
    <t>revize hromosvodu</t>
  </si>
  <si>
    <t>ks</t>
  </si>
  <si>
    <t>40</t>
  </si>
  <si>
    <t>3R</t>
  </si>
  <si>
    <t>zábor pozemku (100 m2 po dobu 6 měsíců)</t>
  </si>
  <si>
    <t>236203929</t>
  </si>
  <si>
    <t>94</t>
  </si>
  <si>
    <t>Lešení a stavební výtahy</t>
  </si>
  <si>
    <t>941 94-1042.R00</t>
  </si>
  <si>
    <t>Montáž lešení leh.řad.s podlahami,š.1,2 m, H 30 m</t>
  </si>
  <si>
    <t>42</t>
  </si>
  <si>
    <t>941 94-1292.R00</t>
  </si>
  <si>
    <t>Příplatek za každý měsíc použití lešení k pol.1042</t>
  </si>
  <si>
    <t>44</t>
  </si>
  <si>
    <t>23</t>
  </si>
  <si>
    <t>944 94-4011.R00</t>
  </si>
  <si>
    <t>Montáž ochranné sítě z umělých vláken</t>
  </si>
  <si>
    <t>46</t>
  </si>
  <si>
    <t>24</t>
  </si>
  <si>
    <t>944 94-4031.R00</t>
  </si>
  <si>
    <t>Příplatek za každý měsíc použití sítí k pol. 4011</t>
  </si>
  <si>
    <t>48</t>
  </si>
  <si>
    <t>25</t>
  </si>
  <si>
    <t>941 94-1842.R00</t>
  </si>
  <si>
    <t>Demontáž lešení leh.řad.s podlahami,š.1,2 m,H 30 m</t>
  </si>
  <si>
    <t>50</t>
  </si>
  <si>
    <t>944 94-4081.R00</t>
  </si>
  <si>
    <t>Demontáž ochranné sítě z umělých vláken</t>
  </si>
  <si>
    <t>52</t>
  </si>
  <si>
    <t>27</t>
  </si>
  <si>
    <t>944 94-5013.R00</t>
  </si>
  <si>
    <t>Montáž záchytné stříšky H 4,5 m, šířky nad 2 m</t>
  </si>
  <si>
    <t>54</t>
  </si>
  <si>
    <t>944 94-5193.R00</t>
  </si>
  <si>
    <t>Příplatek za každý měsíc použ.stříšky, k pol. 5013</t>
  </si>
  <si>
    <t>56</t>
  </si>
  <si>
    <t>29</t>
  </si>
  <si>
    <t>944 94-5813.R00</t>
  </si>
  <si>
    <t>Demontáž záchytné stříšky H 4,5 m, šířky nad 2 m</t>
  </si>
  <si>
    <t>58</t>
  </si>
  <si>
    <t>95</t>
  </si>
  <si>
    <t>Dokončovací kce na pozem.stav.</t>
  </si>
  <si>
    <t>952 90-1110.R00</t>
  </si>
  <si>
    <t>Čištění mytím vnějších ploch oken a dveří dle výměry oken odd.766</t>
  </si>
  <si>
    <t>60</t>
  </si>
  <si>
    <t>96</t>
  </si>
  <si>
    <t>Bourání konstrukcí</t>
  </si>
  <si>
    <t>31</t>
  </si>
  <si>
    <t>966 03-1314.R00</t>
  </si>
  <si>
    <t>Bourání říms cihel, tl. nad 30 cm, vyložení 25 cm</t>
  </si>
  <si>
    <t>97</t>
  </si>
  <si>
    <t>Ostatní bourací práce</t>
  </si>
  <si>
    <t>978 01-5321.R00</t>
  </si>
  <si>
    <t>Otlučení omítek vnějších MVC v složit.5-7 do 10 %</t>
  </si>
  <si>
    <t>33</t>
  </si>
  <si>
    <t>978 01-5291.R00</t>
  </si>
  <si>
    <t>Otlučení omítek vnějších MVC v složit.1-4 do 100 % po odebrání vnějšího obkladu</t>
  </si>
  <si>
    <t>66</t>
  </si>
  <si>
    <t>978 02-3411.R00</t>
  </si>
  <si>
    <t>Vysekání a úprava spár zdiva cihelného mimo komín.</t>
  </si>
  <si>
    <t>68</t>
  </si>
  <si>
    <t>35</t>
  </si>
  <si>
    <t>979 01-1111.R00</t>
  </si>
  <si>
    <t>Svislá doprava suti a vybour. hmot za 2.NP a 1.PP</t>
  </si>
  <si>
    <t>t</t>
  </si>
  <si>
    <t>70</t>
  </si>
  <si>
    <t>979 01-1121.R00</t>
  </si>
  <si>
    <t>Příplatek za každé další podlaží</t>
  </si>
  <si>
    <t>72</t>
  </si>
  <si>
    <t>37</t>
  </si>
  <si>
    <t>979 08-1111.R00</t>
  </si>
  <si>
    <t>Odvoz suti a vybour. hmot na skládku do 1 km</t>
  </si>
  <si>
    <t>74</t>
  </si>
  <si>
    <t>979 08-1121.R00</t>
  </si>
  <si>
    <t>Příplatek k odvozu za každý další 1 km</t>
  </si>
  <si>
    <t>76</t>
  </si>
  <si>
    <t>39</t>
  </si>
  <si>
    <t>979 99-9999.R00</t>
  </si>
  <si>
    <t>Poplatek za skladku 10 % příměsí</t>
  </si>
  <si>
    <t>78</t>
  </si>
  <si>
    <t>979 08-7212.R00</t>
  </si>
  <si>
    <t>Nakládání suti na dopravní prostředky</t>
  </si>
  <si>
    <t>80</t>
  </si>
  <si>
    <t>99</t>
  </si>
  <si>
    <t>Staveništní přesun hmot</t>
  </si>
  <si>
    <t>41</t>
  </si>
  <si>
    <t>999 28-1211.R00</t>
  </si>
  <si>
    <t>Přesun hmot, opravy vněj. plášťů výšky do 25 m</t>
  </si>
  <si>
    <t>82</t>
  </si>
  <si>
    <t>764</t>
  </si>
  <si>
    <t>Konstrukce klempířské</t>
  </si>
  <si>
    <t>KL/1 očištění stáv povrchu římsy</t>
  </si>
  <si>
    <t>84</t>
  </si>
  <si>
    <t>43</t>
  </si>
  <si>
    <t>KL/2a očištění + kontrola + přetmelení</t>
  </si>
  <si>
    <t>86</t>
  </si>
  <si>
    <t>49</t>
  </si>
  <si>
    <t>KL/2b dtto</t>
  </si>
  <si>
    <t>88</t>
  </si>
  <si>
    <t>45</t>
  </si>
  <si>
    <t>KL/3a dtto</t>
  </si>
  <si>
    <t>90</t>
  </si>
  <si>
    <t>51</t>
  </si>
  <si>
    <t>KL/3b dtto</t>
  </si>
  <si>
    <t>92</t>
  </si>
  <si>
    <t>47</t>
  </si>
  <si>
    <t>KL/4 dtto horní ploha frontonu</t>
  </si>
  <si>
    <t>53</t>
  </si>
  <si>
    <t>KL/6 dtto - nástřešní žlab vč,doplňků</t>
  </si>
  <si>
    <t>KL/8 dtto - pojistný plech pod žlabem nástřešním</t>
  </si>
  <si>
    <t>98</t>
  </si>
  <si>
    <t>KL/12dtto horní plocha poutce</t>
  </si>
  <si>
    <t>100</t>
  </si>
  <si>
    <t>KL/13 dtto</t>
  </si>
  <si>
    <t>102</t>
  </si>
  <si>
    <t>69</t>
  </si>
  <si>
    <t>KL/21 nová přechodová olověná manžeta</t>
  </si>
  <si>
    <t>104</t>
  </si>
  <si>
    <t>764 45-4802.R00</t>
  </si>
  <si>
    <t>Demontáž odpadních trub kruhových,D 125 mm KL/28</t>
  </si>
  <si>
    <t>106</t>
  </si>
  <si>
    <t>764 55-4292.R00</t>
  </si>
  <si>
    <t>Montáž zděře Cu kruhové</t>
  </si>
  <si>
    <t>kus</t>
  </si>
  <si>
    <t>108</t>
  </si>
  <si>
    <t>55</t>
  </si>
  <si>
    <t>764 55-4291.R00</t>
  </si>
  <si>
    <t>Montáž trub Cu odpadních kruhových- zpětná</t>
  </si>
  <si>
    <t>110</t>
  </si>
  <si>
    <t>očištění + kontrola svodů</t>
  </si>
  <si>
    <t>112</t>
  </si>
  <si>
    <t>57</t>
  </si>
  <si>
    <t>764 55-4204.R00</t>
  </si>
  <si>
    <t>odskok trouby z Cu plechu, kruhové, D 125 mm provedené model.způsobemKL/30</t>
  </si>
  <si>
    <t>114</t>
  </si>
  <si>
    <t>KL/37 nová odpadní trouba- mezikus s čistícím otvo rem D 125</t>
  </si>
  <si>
    <t>116</t>
  </si>
  <si>
    <t>KL/38,39 nová měděná přechodivá manžeta</t>
  </si>
  <si>
    <t>118</t>
  </si>
  <si>
    <t>KL/41 doplnění stáv.žlabu skrz římsu dl. 1 m</t>
  </si>
  <si>
    <t>120</t>
  </si>
  <si>
    <t>764 45-3844.R00</t>
  </si>
  <si>
    <t>Demontáž kolen KL/40</t>
  </si>
  <si>
    <t>122</t>
  </si>
  <si>
    <t>998 76-4103.R00</t>
  </si>
  <si>
    <t>Přesun hmot pro klempířské konstr., výšky do 24 m</t>
  </si>
  <si>
    <t>124</t>
  </si>
  <si>
    <t>766</t>
  </si>
  <si>
    <t>Konstrukce truhlářské</t>
  </si>
  <si>
    <t xml:space="preserve">TR/10 repase stáv. okna vč, nátěru </t>
  </si>
  <si>
    <t>126</t>
  </si>
  <si>
    <t>TR/11 dtto</t>
  </si>
  <si>
    <t>128</t>
  </si>
  <si>
    <t>TR/12 dtto</t>
  </si>
  <si>
    <t>130</t>
  </si>
  <si>
    <t>TR/13 dtto</t>
  </si>
  <si>
    <t>132</t>
  </si>
  <si>
    <t>TR/16 dtto</t>
  </si>
  <si>
    <t>134</t>
  </si>
  <si>
    <t>TR/17 dtto</t>
  </si>
  <si>
    <t>136</t>
  </si>
  <si>
    <t>77</t>
  </si>
  <si>
    <t>TR/18 dtto</t>
  </si>
  <si>
    <t>138</t>
  </si>
  <si>
    <t>TR/19 repase okna v soklu-14ks</t>
  </si>
  <si>
    <t>140</t>
  </si>
  <si>
    <t>71</t>
  </si>
  <si>
    <t>TR/23 dtto</t>
  </si>
  <si>
    <t>142</t>
  </si>
  <si>
    <t>TR/24 dtto</t>
  </si>
  <si>
    <t>144</t>
  </si>
  <si>
    <t>73</t>
  </si>
  <si>
    <t>TR/25 dtto</t>
  </si>
  <si>
    <t>146</t>
  </si>
  <si>
    <t>TR/14 kontrola a případné doplnění zasklení</t>
  </si>
  <si>
    <t>148</t>
  </si>
  <si>
    <t>75</t>
  </si>
  <si>
    <t>787911125R</t>
  </si>
  <si>
    <t>Dodávka a montáž okenní UV fólie</t>
  </si>
  <si>
    <t>819941963</t>
  </si>
  <si>
    <t>767</t>
  </si>
  <si>
    <t>Konstrukce zámečnické</t>
  </si>
  <si>
    <t>Z/1 repase větrací mřížky 55/30</t>
  </si>
  <si>
    <t>152</t>
  </si>
  <si>
    <t>Z/2 nová větrací mosazná mřížka 20/20</t>
  </si>
  <si>
    <t>154</t>
  </si>
  <si>
    <t>Z/3 repase mříže v soklových oknech vel. 75/163</t>
  </si>
  <si>
    <t>156</t>
  </si>
  <si>
    <t>79</t>
  </si>
  <si>
    <t>Z/7 repasa slohového okna 250/582 s příp.doplněním skla</t>
  </si>
  <si>
    <t>158</t>
  </si>
  <si>
    <t>Z/8 oprava hromosvodové tyče</t>
  </si>
  <si>
    <t>160</t>
  </si>
  <si>
    <t>81</t>
  </si>
  <si>
    <t>Z/9 ocelový poklop 28/42</t>
  </si>
  <si>
    <t>162</t>
  </si>
  <si>
    <t>Z/10 oprava ocel.tabulky</t>
  </si>
  <si>
    <t>164</t>
  </si>
  <si>
    <t>83</t>
  </si>
  <si>
    <t>Z/11 ochrana proti holubům- síťový systém</t>
  </si>
  <si>
    <t>166</t>
  </si>
  <si>
    <t>Z/12nová úprava římsy - hrotový systém H 126 viz TS 012</t>
  </si>
  <si>
    <t>168</t>
  </si>
  <si>
    <t>85</t>
  </si>
  <si>
    <t>Z/13 dtto horní římsa - TS012</t>
  </si>
  <si>
    <t>170</t>
  </si>
  <si>
    <t>Z/14 , 15 horní plocha římsy</t>
  </si>
  <si>
    <t>172</t>
  </si>
  <si>
    <t>87</t>
  </si>
  <si>
    <t>Z/17 dtto nástřešní žlab - typ hrotů H 112 TS012</t>
  </si>
  <si>
    <t>174</t>
  </si>
  <si>
    <t>Z/23 ochrana prvku na fasádě R25 typ H126 TS012</t>
  </si>
  <si>
    <t>176</t>
  </si>
  <si>
    <t>89</t>
  </si>
  <si>
    <t>Z/24,25,27,28,29 dtto -parapety oken typ H113 TS012</t>
  </si>
  <si>
    <t>178</t>
  </si>
  <si>
    <t>781</t>
  </si>
  <si>
    <t>Obklady keramické</t>
  </si>
  <si>
    <t>978 05-9611.R00</t>
  </si>
  <si>
    <t>Odsekání vnějších obkladů stěn do 1 m2 pro další použití</t>
  </si>
  <si>
    <t>180</t>
  </si>
  <si>
    <t>91</t>
  </si>
  <si>
    <t>781 10-1121.R00</t>
  </si>
  <si>
    <t>Provedení penetrace podkladu - práce</t>
  </si>
  <si>
    <t>182</t>
  </si>
  <si>
    <t>781 26-0111.R00</t>
  </si>
  <si>
    <t>Obkládání stěn obkl.vnějších viz TS 019 do tmele</t>
  </si>
  <si>
    <t>184</t>
  </si>
  <si>
    <t>93</t>
  </si>
  <si>
    <t>781 11-1212.R00</t>
  </si>
  <si>
    <t>spárování obkladu tmelem TS020</t>
  </si>
  <si>
    <t>186</t>
  </si>
  <si>
    <t>chemické ošetření celeého obkladu T.S.0.1.3</t>
  </si>
  <si>
    <t>188</t>
  </si>
  <si>
    <t>782</t>
  </si>
  <si>
    <t>Konstrukce z přírodního kamene</t>
  </si>
  <si>
    <t>KA/3 repase balustrádového zábradlí vel.100/310</t>
  </si>
  <si>
    <t>190</t>
  </si>
  <si>
    <t>KA/4 dtto vel. 100/220</t>
  </si>
  <si>
    <t>192</t>
  </si>
  <si>
    <t>KA/6 kamenný sloupek u TR/10</t>
  </si>
  <si>
    <t>194</t>
  </si>
  <si>
    <t>KA/7 dtto u T/11</t>
  </si>
  <si>
    <t>196</t>
  </si>
  <si>
    <t>KA/9 dtto u TR13</t>
  </si>
  <si>
    <t>198</t>
  </si>
  <si>
    <t>KA/10 dtto u TR16</t>
  </si>
  <si>
    <t>200</t>
  </si>
  <si>
    <t>101</t>
  </si>
  <si>
    <t>KA/11 dtto u TR/14</t>
  </si>
  <si>
    <t>202</t>
  </si>
  <si>
    <t>KA/12 dtto u TR17</t>
  </si>
  <si>
    <t>204</t>
  </si>
  <si>
    <t>103</t>
  </si>
  <si>
    <t>KA/13 kamenná vyprofilovaná římsa</t>
  </si>
  <si>
    <t>206</t>
  </si>
  <si>
    <t>KA/17 repase prahu dl. 4,7</t>
  </si>
  <si>
    <t>208</t>
  </si>
  <si>
    <t>105</t>
  </si>
  <si>
    <t>KA/18 kamenný obklad soklu nad římsou</t>
  </si>
  <si>
    <t>210</t>
  </si>
  <si>
    <t>KA/25 repase balustrádového zábradlí vel. 100/170</t>
  </si>
  <si>
    <t>212</t>
  </si>
  <si>
    <t>107</t>
  </si>
  <si>
    <t>KA/26 dtto dl.2,8 m/1,7 m</t>
  </si>
  <si>
    <t>214</t>
  </si>
  <si>
    <t>KA/27 dtto 100/280</t>
  </si>
  <si>
    <t>216</t>
  </si>
  <si>
    <t>109</t>
  </si>
  <si>
    <t>KA/29 kamenná římsa v čelní fasádě</t>
  </si>
  <si>
    <t>218</t>
  </si>
  <si>
    <t>KA/30 bakustrádové zábadlí 100/280</t>
  </si>
  <si>
    <t>220</t>
  </si>
  <si>
    <t>784</t>
  </si>
  <si>
    <t>Malby</t>
  </si>
  <si>
    <t>111</t>
  </si>
  <si>
    <t>784 19-1201.R00</t>
  </si>
  <si>
    <t>Penetrace podkladu hloubková TS 017</t>
  </si>
  <si>
    <t>222</t>
  </si>
  <si>
    <t>784 19-5312.R00</t>
  </si>
  <si>
    <t>Malba tekutá , bílá, 2 x -TS 017 z odd-61</t>
  </si>
  <si>
    <t>224</t>
  </si>
  <si>
    <t>794</t>
  </si>
  <si>
    <t>Práce restaurátorské</t>
  </si>
  <si>
    <t>113</t>
  </si>
  <si>
    <t>R/2 nárožní reliéfní kartuš</t>
  </si>
  <si>
    <t>228</t>
  </si>
  <si>
    <t>R/3 okenní klenák v čelní fasádě</t>
  </si>
  <si>
    <t>230</t>
  </si>
  <si>
    <t>115</t>
  </si>
  <si>
    <t>R/4 půlkruhový profilovaný štítek</t>
  </si>
  <si>
    <t>232</t>
  </si>
  <si>
    <t>R/5 štuková výzdoba -repase</t>
  </si>
  <si>
    <t>234</t>
  </si>
  <si>
    <t>117</t>
  </si>
  <si>
    <t>R/6 pásová výzdoba s roslinnými motivy</t>
  </si>
  <si>
    <t>236</t>
  </si>
  <si>
    <t>R/7 dtto okenního klenáku</t>
  </si>
  <si>
    <t>238</t>
  </si>
  <si>
    <t>119</t>
  </si>
  <si>
    <t>R/8 štuková výzdoba klenáku - hlava</t>
  </si>
  <si>
    <t>240</t>
  </si>
  <si>
    <t>R/9 pozalcená písmena MUSEUM</t>
  </si>
  <si>
    <t>242</t>
  </si>
  <si>
    <t>121</t>
  </si>
  <si>
    <t>R/10 výzdoba válcových sloupů 4NP</t>
  </si>
  <si>
    <t>244</t>
  </si>
  <si>
    <t>R/12 zdobná hlavice</t>
  </si>
  <si>
    <t>246</t>
  </si>
  <si>
    <t>123</t>
  </si>
  <si>
    <t>R/14 výzdoba vlysu pod věžemi</t>
  </si>
  <si>
    <t>248</t>
  </si>
  <si>
    <t>R/15 výzdoba s postavou</t>
  </si>
  <si>
    <t>250</t>
  </si>
  <si>
    <t>125</t>
  </si>
  <si>
    <t>R/16 dtto</t>
  </si>
  <si>
    <t>252</t>
  </si>
  <si>
    <t>R/17 horní římsa pod frontonem</t>
  </si>
  <si>
    <t>254</t>
  </si>
  <si>
    <t>127</t>
  </si>
  <si>
    <t>R/20výzdoba s mísou s plameny</t>
  </si>
  <si>
    <t>256</t>
  </si>
  <si>
    <t>R/21 horní římsa s roslinnými motivy</t>
  </si>
  <si>
    <t>258</t>
  </si>
  <si>
    <t>129</t>
  </si>
  <si>
    <t>R/27 výzdoba vlysu horní římsy - boční křídla</t>
  </si>
  <si>
    <t>260</t>
  </si>
  <si>
    <t>R/28 dtto</t>
  </si>
  <si>
    <t>262</t>
  </si>
  <si>
    <t>131</t>
  </si>
  <si>
    <t>R/33výzdoba segmentů u oken lodžie</t>
  </si>
  <si>
    <t>264</t>
  </si>
  <si>
    <t>R/38 pásová výzdoba s roslinnými motivy</t>
  </si>
  <si>
    <t>266</t>
  </si>
  <si>
    <t>133</t>
  </si>
  <si>
    <t>R/41 celní fasáda vedle nápisu MUSEUM</t>
  </si>
  <si>
    <t>268</t>
  </si>
  <si>
    <t>R/42 výzdoba vlysu pod hlavní římsou -čelo</t>
  </si>
  <si>
    <t>270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</si>
  <si>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</si>
  <si>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</si>
  <si>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</si>
  <si>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</si>
  <si>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>VRN3</t>
  </si>
  <si>
    <t>Zařízení staveniště</t>
  </si>
  <si>
    <t>030001000</t>
  </si>
  <si>
    <t>…</t>
  </si>
  <si>
    <t>CS ÚRS 2024 01</t>
  </si>
  <si>
    <t>1024</t>
  </si>
  <si>
    <t>-1166790705</t>
  </si>
  <si>
    <t>Online PSC</t>
  </si>
  <si>
    <t>https://podminky.urs.cz/item/CS_URS_2024_01/030001000</t>
  </si>
  <si>
    <t>P</t>
  </si>
  <si>
    <t>Poznámka k položce:_x000d_
- zařízení staveniště bude situováno před muzeem na pozemcích města_x000d_
- součástí položky zařízení staveniště jsou i náklady na zábor pozemků města_x000d_
- zařízení staveniště není možné v současné době umístit dle ZOV do dvorní části muzea</t>
  </si>
  <si>
    <t>VRN4</t>
  </si>
  <si>
    <t>Inženýrská činnost</t>
  </si>
  <si>
    <t>045002000</t>
  </si>
  <si>
    <t>Kompletační a koordinační činnost</t>
  </si>
  <si>
    <t>-1554517764</t>
  </si>
  <si>
    <t>https://podminky.urs.cz/item/CS_URS_2024_01/045002000</t>
  </si>
  <si>
    <t>VRN6</t>
  </si>
  <si>
    <t>Územní vlivy</t>
  </si>
  <si>
    <t>065002000</t>
  </si>
  <si>
    <t>Mimostaveništní doprava materiálů</t>
  </si>
  <si>
    <t>2096334734</t>
  </si>
  <si>
    <t>https://podminky.urs.cz/item/CS_URS_2024_01/065002000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</si>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</sst>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30001000" TargetMode="External" /><Relationship Id="rId2" Type="http://schemas.openxmlformats.org/officeDocument/2006/relationships/hyperlink" Target="https://podminky.urs.cz/item/CS_URS_2024_01/045002000" TargetMode="External" /><Relationship Id="rId3" Type="http://schemas.openxmlformats.org/officeDocument/2006/relationships/hyperlink" Target="https://podminky.urs.cz/item/CS_URS_2024_01/065002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83.25" customHeight="1">
      <c r="B23" s="20"/>
      <c r="C23" s="21"/>
      <c r="D23" s="21"/>
      <c r="E23" s="35" t="s">
        <v>42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47</v>
      </c>
      <c r="E29" s="46"/>
      <c r="F29" s="31" t="s">
        <v>48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50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54</v>
      </c>
      <c r="U35" s="53"/>
      <c r="V35" s="53"/>
      <c r="W35" s="53"/>
      <c r="X35" s="55" t="s">
        <v>55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56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JS24-014_R02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ZPČ MUZEUM V PLZNI - II.ETAPA - STŘEDNÍ ČÁST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Kopeckého sady 2, 301 00 Plzeň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19. 11. 2024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25.6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Západočeské muzeum v Plzni, p. o.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ATELIER SOUKUP OPL ŠVEHLA s.r.o.</v>
      </c>
      <c r="AN49" s="63"/>
      <c r="AO49" s="63"/>
      <c r="AP49" s="63"/>
      <c r="AQ49" s="39"/>
      <c r="AR49" s="43"/>
      <c r="AS49" s="73" t="s">
        <v>57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Ing. Jaroslav Stolička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58</v>
      </c>
      <c r="D52" s="86"/>
      <c r="E52" s="86"/>
      <c r="F52" s="86"/>
      <c r="G52" s="86"/>
      <c r="H52" s="87"/>
      <c r="I52" s="88" t="s">
        <v>59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60</v>
      </c>
      <c r="AH52" s="86"/>
      <c r="AI52" s="86"/>
      <c r="AJ52" s="86"/>
      <c r="AK52" s="86"/>
      <c r="AL52" s="86"/>
      <c r="AM52" s="86"/>
      <c r="AN52" s="88" t="s">
        <v>61</v>
      </c>
      <c r="AO52" s="86"/>
      <c r="AP52" s="86"/>
      <c r="AQ52" s="90" t="s">
        <v>62</v>
      </c>
      <c r="AR52" s="43"/>
      <c r="AS52" s="91" t="s">
        <v>63</v>
      </c>
      <c r="AT52" s="92" t="s">
        <v>64</v>
      </c>
      <c r="AU52" s="92" t="s">
        <v>65</v>
      </c>
      <c r="AV52" s="92" t="s">
        <v>66</v>
      </c>
      <c r="AW52" s="92" t="s">
        <v>67</v>
      </c>
      <c r="AX52" s="92" t="s">
        <v>68</v>
      </c>
      <c r="AY52" s="92" t="s">
        <v>69</v>
      </c>
      <c r="AZ52" s="92" t="s">
        <v>70</v>
      </c>
      <c r="BA52" s="92" t="s">
        <v>71</v>
      </c>
      <c r="BB52" s="92" t="s">
        <v>72</v>
      </c>
      <c r="BC52" s="92" t="s">
        <v>73</v>
      </c>
      <c r="BD52" s="93" t="s">
        <v>74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75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76</v>
      </c>
      <c r="BT54" s="108" t="s">
        <v>77</v>
      </c>
      <c r="BU54" s="109" t="s">
        <v>78</v>
      </c>
      <c r="BV54" s="108" t="s">
        <v>79</v>
      </c>
      <c r="BW54" s="108" t="s">
        <v>5</v>
      </c>
      <c r="BX54" s="108" t="s">
        <v>80</v>
      </c>
      <c r="CL54" s="108" t="s">
        <v>19</v>
      </c>
    </row>
    <row r="55" s="7" customFormat="1" ht="24.75" customHeight="1">
      <c r="A55" s="110" t="s">
        <v>81</v>
      </c>
      <c r="B55" s="111"/>
      <c r="C55" s="112"/>
      <c r="D55" s="113" t="s">
        <v>82</v>
      </c>
      <c r="E55" s="113"/>
      <c r="F55" s="113"/>
      <c r="G55" s="113"/>
      <c r="H55" s="113"/>
      <c r="I55" s="114"/>
      <c r="J55" s="113" t="s">
        <v>83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Stavební úpravy ulič...'!J30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84</v>
      </c>
      <c r="AR55" s="117"/>
      <c r="AS55" s="118">
        <v>0</v>
      </c>
      <c r="AT55" s="119">
        <f>ROUND(SUM(AV55:AW55),2)</f>
        <v>0</v>
      </c>
      <c r="AU55" s="120">
        <f>'01 - Stavební úpravy ulič...'!P95</f>
        <v>0</v>
      </c>
      <c r="AV55" s="119">
        <f>'01 - Stavební úpravy ulič...'!J33</f>
        <v>0</v>
      </c>
      <c r="AW55" s="119">
        <f>'01 - Stavební úpravy ulič...'!J34</f>
        <v>0</v>
      </c>
      <c r="AX55" s="119">
        <f>'01 - Stavební úpravy ulič...'!J35</f>
        <v>0</v>
      </c>
      <c r="AY55" s="119">
        <f>'01 - Stavební úpravy ulič...'!J36</f>
        <v>0</v>
      </c>
      <c r="AZ55" s="119">
        <f>'01 - Stavební úpravy ulič...'!F33</f>
        <v>0</v>
      </c>
      <c r="BA55" s="119">
        <f>'01 - Stavební úpravy ulič...'!F34</f>
        <v>0</v>
      </c>
      <c r="BB55" s="119">
        <f>'01 - Stavební úpravy ulič...'!F35</f>
        <v>0</v>
      </c>
      <c r="BC55" s="119">
        <f>'01 - Stavební úpravy ulič...'!F36</f>
        <v>0</v>
      </c>
      <c r="BD55" s="121">
        <f>'01 - Stavební úpravy ulič...'!F37</f>
        <v>0</v>
      </c>
      <c r="BE55" s="7"/>
      <c r="BT55" s="122" t="s">
        <v>85</v>
      </c>
      <c r="BV55" s="122" t="s">
        <v>79</v>
      </c>
      <c r="BW55" s="122" t="s">
        <v>86</v>
      </c>
      <c r="BX55" s="122" t="s">
        <v>5</v>
      </c>
      <c r="CL55" s="122" t="s">
        <v>19</v>
      </c>
      <c r="CM55" s="122" t="s">
        <v>87</v>
      </c>
    </row>
    <row r="56" s="7" customFormat="1" ht="16.5" customHeight="1">
      <c r="A56" s="110" t="s">
        <v>81</v>
      </c>
      <c r="B56" s="111"/>
      <c r="C56" s="112"/>
      <c r="D56" s="113" t="s">
        <v>88</v>
      </c>
      <c r="E56" s="113"/>
      <c r="F56" s="113"/>
      <c r="G56" s="113"/>
      <c r="H56" s="113"/>
      <c r="I56" s="114"/>
      <c r="J56" s="113" t="s">
        <v>89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'VRN - Vedlejší rozpočtové...'!J30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84</v>
      </c>
      <c r="AR56" s="117"/>
      <c r="AS56" s="123">
        <v>0</v>
      </c>
      <c r="AT56" s="124">
        <f>ROUND(SUM(AV56:AW56),2)</f>
        <v>0</v>
      </c>
      <c r="AU56" s="125">
        <f>'VRN - Vedlejší rozpočtové...'!P83</f>
        <v>0</v>
      </c>
      <c r="AV56" s="124">
        <f>'VRN - Vedlejší rozpočtové...'!J33</f>
        <v>0</v>
      </c>
      <c r="AW56" s="124">
        <f>'VRN - Vedlejší rozpočtové...'!J34</f>
        <v>0</v>
      </c>
      <c r="AX56" s="124">
        <f>'VRN - Vedlejší rozpočtové...'!J35</f>
        <v>0</v>
      </c>
      <c r="AY56" s="124">
        <f>'VRN - Vedlejší rozpočtové...'!J36</f>
        <v>0</v>
      </c>
      <c r="AZ56" s="124">
        <f>'VRN - Vedlejší rozpočtové...'!F33</f>
        <v>0</v>
      </c>
      <c r="BA56" s="124">
        <f>'VRN - Vedlejší rozpočtové...'!F34</f>
        <v>0</v>
      </c>
      <c r="BB56" s="124">
        <f>'VRN - Vedlejší rozpočtové...'!F35</f>
        <v>0</v>
      </c>
      <c r="BC56" s="124">
        <f>'VRN - Vedlejší rozpočtové...'!F36</f>
        <v>0</v>
      </c>
      <c r="BD56" s="126">
        <f>'VRN - Vedlejší rozpočtové...'!F37</f>
        <v>0</v>
      </c>
      <c r="BE56" s="7"/>
      <c r="BT56" s="122" t="s">
        <v>85</v>
      </c>
      <c r="BV56" s="122" t="s">
        <v>79</v>
      </c>
      <c r="BW56" s="122" t="s">
        <v>90</v>
      </c>
      <c r="BX56" s="122" t="s">
        <v>5</v>
      </c>
      <c r="CL56" s="122" t="s">
        <v>19</v>
      </c>
      <c r="CM56" s="122" t="s">
        <v>87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+va2pw3cSclxa9JAR1JApIhfQJV2ZAWHfieeau5zRO9QYOKp4h/nmT0535OO/Hv5aH0gbT4XZmUsC6tsKtPDHQ==" hashValue="sCOqwPDaEimTZu6GhNnXT57JaKAhtYsm+UlfQqdiX9fFpM2Nfqr7dhXeVH9M0ZCUiEWIyU96YSmHFU884V3wt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Stavební úpravy ulič...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87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ZPČ MUZEUM V PLZNI - II.ETAPA - STŘEDNÍ ČÁST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19. 11. 2024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39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40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41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43</v>
      </c>
      <c r="E30" s="37"/>
      <c r="F30" s="37"/>
      <c r="G30" s="37"/>
      <c r="H30" s="37"/>
      <c r="I30" s="37"/>
      <c r="J30" s="143">
        <f>ROUND(J95,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45</v>
      </c>
      <c r="G32" s="37"/>
      <c r="H32" s="37"/>
      <c r="I32" s="144" t="s">
        <v>44</v>
      </c>
      <c r="J32" s="144" t="s">
        <v>46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47</v>
      </c>
      <c r="E33" s="131" t="s">
        <v>48</v>
      </c>
      <c r="F33" s="146">
        <f>ROUND((SUM(BE95:BE245)),  2)</f>
        <v>0</v>
      </c>
      <c r="G33" s="37"/>
      <c r="H33" s="37"/>
      <c r="I33" s="147">
        <v>0.20999999999999999</v>
      </c>
      <c r="J33" s="146">
        <f>ROUND(((SUM(BE95:BE245))*I33),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49</v>
      </c>
      <c r="F34" s="146">
        <f>ROUND((SUM(BF95:BF245)),  2)</f>
        <v>0</v>
      </c>
      <c r="G34" s="37"/>
      <c r="H34" s="37"/>
      <c r="I34" s="147">
        <v>0.12</v>
      </c>
      <c r="J34" s="146">
        <f>ROUND(((SUM(BF95:BF245))*I34),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50</v>
      </c>
      <c r="F35" s="146">
        <f>ROUND((SUM(BG95:BG245)),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51</v>
      </c>
      <c r="F36" s="146">
        <f>ROUND((SUM(BH95:BH245)),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52</v>
      </c>
      <c r="F37" s="146">
        <f>ROUND((SUM(BI95:BI245)),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53</v>
      </c>
      <c r="E39" s="150"/>
      <c r="F39" s="150"/>
      <c r="G39" s="151" t="s">
        <v>54</v>
      </c>
      <c r="H39" s="152" t="s">
        <v>55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ZPČ MUZEUM V PLZNI - II.ETAPA - STŘEDNÍ ČÁST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Stavební úpravy uličních fasád - střední část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Kopeckého sady 2, 301 00 Plzeň</v>
      </c>
      <c r="G52" s="39"/>
      <c r="H52" s="39"/>
      <c r="I52" s="31" t="s">
        <v>23</v>
      </c>
      <c r="J52" s="71" t="str">
        <f>IF(J12="","",J12)</f>
        <v>19. 11. 2024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Západočeské muzeum v Plzni, p. o.</v>
      </c>
      <c r="G54" s="39"/>
      <c r="H54" s="39"/>
      <c r="I54" s="31" t="s">
        <v>33</v>
      </c>
      <c r="J54" s="35" t="str">
        <f>E21</f>
        <v>ATELIER SOUKUP OPL ŠVEHLA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Ing. Jaroslav Stolička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95</v>
      </c>
      <c r="D57" s="161"/>
      <c r="E57" s="161"/>
      <c r="F57" s="161"/>
      <c r="G57" s="161"/>
      <c r="H57" s="161"/>
      <c r="I57" s="161"/>
      <c r="J57" s="162" t="s">
        <v>96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75</v>
      </c>
      <c r="D59" s="39"/>
      <c r="E59" s="39"/>
      <c r="F59" s="39"/>
      <c r="G59" s="39"/>
      <c r="H59" s="39"/>
      <c r="I59" s="39"/>
      <c r="J59" s="101">
        <f>J95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97</v>
      </c>
    </row>
    <row r="60" s="9" customFormat="1" ht="24.96" customHeight="1">
      <c r="A60" s="9"/>
      <c r="B60" s="164"/>
      <c r="C60" s="165"/>
      <c r="D60" s="166" t="s">
        <v>98</v>
      </c>
      <c r="E60" s="167"/>
      <c r="F60" s="167"/>
      <c r="G60" s="167"/>
      <c r="H60" s="167"/>
      <c r="I60" s="167"/>
      <c r="J60" s="168">
        <f>J96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4"/>
      <c r="C61" s="165"/>
      <c r="D61" s="166" t="s">
        <v>99</v>
      </c>
      <c r="E61" s="167"/>
      <c r="F61" s="167"/>
      <c r="G61" s="167"/>
      <c r="H61" s="167"/>
      <c r="I61" s="167"/>
      <c r="J61" s="168">
        <f>J98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4"/>
      <c r="C62" s="165"/>
      <c r="D62" s="166" t="s">
        <v>100</v>
      </c>
      <c r="E62" s="167"/>
      <c r="F62" s="167"/>
      <c r="G62" s="167"/>
      <c r="H62" s="167"/>
      <c r="I62" s="167"/>
      <c r="J62" s="168">
        <f>J101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4"/>
      <c r="C63" s="165"/>
      <c r="D63" s="166" t="s">
        <v>101</v>
      </c>
      <c r="E63" s="167"/>
      <c r="F63" s="167"/>
      <c r="G63" s="167"/>
      <c r="H63" s="167"/>
      <c r="I63" s="167"/>
      <c r="J63" s="168">
        <f>J116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4"/>
      <c r="C64" s="165"/>
      <c r="D64" s="166" t="s">
        <v>102</v>
      </c>
      <c r="E64" s="167"/>
      <c r="F64" s="167"/>
      <c r="G64" s="167"/>
      <c r="H64" s="167"/>
      <c r="I64" s="167"/>
      <c r="J64" s="168">
        <f>J120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4"/>
      <c r="C65" s="165"/>
      <c r="D65" s="166" t="s">
        <v>103</v>
      </c>
      <c r="E65" s="167"/>
      <c r="F65" s="167"/>
      <c r="G65" s="167"/>
      <c r="H65" s="167"/>
      <c r="I65" s="167"/>
      <c r="J65" s="168">
        <f>J130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4"/>
      <c r="C66" s="165"/>
      <c r="D66" s="166" t="s">
        <v>104</v>
      </c>
      <c r="E66" s="167"/>
      <c r="F66" s="167"/>
      <c r="G66" s="167"/>
      <c r="H66" s="167"/>
      <c r="I66" s="167"/>
      <c r="J66" s="168">
        <f>J132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4"/>
      <c r="C67" s="165"/>
      <c r="D67" s="166" t="s">
        <v>105</v>
      </c>
      <c r="E67" s="167"/>
      <c r="F67" s="167"/>
      <c r="G67" s="167"/>
      <c r="H67" s="167"/>
      <c r="I67" s="167"/>
      <c r="J67" s="168">
        <f>J134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4"/>
      <c r="C68" s="165"/>
      <c r="D68" s="166" t="s">
        <v>106</v>
      </c>
      <c r="E68" s="167"/>
      <c r="F68" s="167"/>
      <c r="G68" s="167"/>
      <c r="H68" s="167"/>
      <c r="I68" s="167"/>
      <c r="J68" s="168">
        <f>J144</f>
        <v>0</v>
      </c>
      <c r="K68" s="165"/>
      <c r="L68" s="16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4"/>
      <c r="C69" s="165"/>
      <c r="D69" s="166" t="s">
        <v>107</v>
      </c>
      <c r="E69" s="167"/>
      <c r="F69" s="167"/>
      <c r="G69" s="167"/>
      <c r="H69" s="167"/>
      <c r="I69" s="167"/>
      <c r="J69" s="168">
        <f>J146</f>
        <v>0</v>
      </c>
      <c r="K69" s="165"/>
      <c r="L69" s="1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64"/>
      <c r="C70" s="165"/>
      <c r="D70" s="166" t="s">
        <v>108</v>
      </c>
      <c r="E70" s="167"/>
      <c r="F70" s="167"/>
      <c r="G70" s="167"/>
      <c r="H70" s="167"/>
      <c r="I70" s="167"/>
      <c r="J70" s="168">
        <f>J168</f>
        <v>0</v>
      </c>
      <c r="K70" s="165"/>
      <c r="L70" s="16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4"/>
      <c r="C71" s="165"/>
      <c r="D71" s="166" t="s">
        <v>109</v>
      </c>
      <c r="E71" s="167"/>
      <c r="F71" s="167"/>
      <c r="G71" s="167"/>
      <c r="H71" s="167"/>
      <c r="I71" s="167"/>
      <c r="J71" s="168">
        <f>J182</f>
        <v>0</v>
      </c>
      <c r="K71" s="165"/>
      <c r="L71" s="16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64"/>
      <c r="C72" s="165"/>
      <c r="D72" s="166" t="s">
        <v>110</v>
      </c>
      <c r="E72" s="167"/>
      <c r="F72" s="167"/>
      <c r="G72" s="167"/>
      <c r="H72" s="167"/>
      <c r="I72" s="167"/>
      <c r="J72" s="168">
        <f>J197</f>
        <v>0</v>
      </c>
      <c r="K72" s="165"/>
      <c r="L72" s="16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64"/>
      <c r="C73" s="165"/>
      <c r="D73" s="166" t="s">
        <v>111</v>
      </c>
      <c r="E73" s="167"/>
      <c r="F73" s="167"/>
      <c r="G73" s="167"/>
      <c r="H73" s="167"/>
      <c r="I73" s="167"/>
      <c r="J73" s="168">
        <f>J203</f>
        <v>0</v>
      </c>
      <c r="K73" s="165"/>
      <c r="L73" s="16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64"/>
      <c r="C74" s="165"/>
      <c r="D74" s="166" t="s">
        <v>112</v>
      </c>
      <c r="E74" s="167"/>
      <c r="F74" s="167"/>
      <c r="G74" s="167"/>
      <c r="H74" s="167"/>
      <c r="I74" s="167"/>
      <c r="J74" s="168">
        <f>J220</f>
        <v>0</v>
      </c>
      <c r="K74" s="165"/>
      <c r="L74" s="16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64"/>
      <c r="C75" s="165"/>
      <c r="D75" s="166" t="s">
        <v>113</v>
      </c>
      <c r="E75" s="167"/>
      <c r="F75" s="167"/>
      <c r="G75" s="167"/>
      <c r="H75" s="167"/>
      <c r="I75" s="167"/>
      <c r="J75" s="168">
        <f>J223</f>
        <v>0</v>
      </c>
      <c r="K75" s="165"/>
      <c r="L75" s="16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114</v>
      </c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59" t="str">
        <f>E7</f>
        <v>ZPČ MUZEUM V PLZNI - II.ETAPA - STŘEDNÍ ČÁST</v>
      </c>
      <c r="F85" s="31"/>
      <c r="G85" s="31"/>
      <c r="H85" s="31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68" t="str">
        <f>E9</f>
        <v>01 - Stavební úpravy uličních fasád - střední část</v>
      </c>
      <c r="F87" s="39"/>
      <c r="G87" s="39"/>
      <c r="H87" s="39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Kopeckého sady 2, 301 00 Plzeň</v>
      </c>
      <c r="G89" s="39"/>
      <c r="H89" s="39"/>
      <c r="I89" s="31" t="s">
        <v>23</v>
      </c>
      <c r="J89" s="71" t="str">
        <f>IF(J12="","",J12)</f>
        <v>19. 11. 2024</v>
      </c>
      <c r="K89" s="39"/>
      <c r="L89" s="13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3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25</v>
      </c>
      <c r="D91" s="39"/>
      <c r="E91" s="39"/>
      <c r="F91" s="26" t="str">
        <f>E15</f>
        <v>Západočeské muzeum v Plzni, p. o.</v>
      </c>
      <c r="G91" s="39"/>
      <c r="H91" s="39"/>
      <c r="I91" s="31" t="s">
        <v>33</v>
      </c>
      <c r="J91" s="35" t="str">
        <f>E21</f>
        <v>ATELIER SOUKUP OPL ŠVEHLA s.r.o.</v>
      </c>
      <c r="K91" s="39"/>
      <c r="L91" s="13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>Ing. Jaroslav Stolička</v>
      </c>
      <c r="K92" s="39"/>
      <c r="L92" s="13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3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10" customFormat="1" ht="29.28" customHeight="1">
      <c r="A94" s="170"/>
      <c r="B94" s="171"/>
      <c r="C94" s="172" t="s">
        <v>115</v>
      </c>
      <c r="D94" s="173" t="s">
        <v>62</v>
      </c>
      <c r="E94" s="173" t="s">
        <v>58</v>
      </c>
      <c r="F94" s="173" t="s">
        <v>59</v>
      </c>
      <c r="G94" s="173" t="s">
        <v>116</v>
      </c>
      <c r="H94" s="173" t="s">
        <v>117</v>
      </c>
      <c r="I94" s="173" t="s">
        <v>118</v>
      </c>
      <c r="J94" s="173" t="s">
        <v>96</v>
      </c>
      <c r="K94" s="174" t="s">
        <v>119</v>
      </c>
      <c r="L94" s="175"/>
      <c r="M94" s="91" t="s">
        <v>19</v>
      </c>
      <c r="N94" s="92" t="s">
        <v>47</v>
      </c>
      <c r="O94" s="92" t="s">
        <v>120</v>
      </c>
      <c r="P94" s="92" t="s">
        <v>121</v>
      </c>
      <c r="Q94" s="92" t="s">
        <v>122</v>
      </c>
      <c r="R94" s="92" t="s">
        <v>123</v>
      </c>
      <c r="S94" s="92" t="s">
        <v>124</v>
      </c>
      <c r="T94" s="93" t="s">
        <v>125</v>
      </c>
      <c r="U94" s="170"/>
      <c r="V94" s="170"/>
      <c r="W94" s="170"/>
      <c r="X94" s="170"/>
      <c r="Y94" s="170"/>
      <c r="Z94" s="170"/>
      <c r="AA94" s="170"/>
      <c r="AB94" s="170"/>
      <c r="AC94" s="170"/>
      <c r="AD94" s="170"/>
      <c r="AE94" s="170"/>
    </row>
    <row r="95" s="2" customFormat="1" ht="22.8" customHeight="1">
      <c r="A95" s="37"/>
      <c r="B95" s="38"/>
      <c r="C95" s="98" t="s">
        <v>126</v>
      </c>
      <c r="D95" s="39"/>
      <c r="E95" s="39"/>
      <c r="F95" s="39"/>
      <c r="G95" s="39"/>
      <c r="H95" s="39"/>
      <c r="I95" s="39"/>
      <c r="J95" s="176">
        <f>BK95</f>
        <v>0</v>
      </c>
      <c r="K95" s="39"/>
      <c r="L95" s="43"/>
      <c r="M95" s="94"/>
      <c r="N95" s="177"/>
      <c r="O95" s="95"/>
      <c r="P95" s="178">
        <f>P96+P98+P101+P116+P120+P130+P132+P134+P144+P146+P168+P182+P197+P203+P220+P223</f>
        <v>0</v>
      </c>
      <c r="Q95" s="95"/>
      <c r="R95" s="178">
        <f>R96+R98+R101+R116+R120+R130+R132+R134+R144+R146+R168+R182+R197+R203+R220+R223</f>
        <v>42.435876290000003</v>
      </c>
      <c r="S95" s="95"/>
      <c r="T95" s="179">
        <f>T96+T98+T101+T116+T120+T130+T132+T134+T144+T146+T168+T182+T197+T203+T220+T223</f>
        <v>-8.4714600000000004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76</v>
      </c>
      <c r="AU95" s="16" t="s">
        <v>97</v>
      </c>
      <c r="BK95" s="180">
        <f>BK96+BK98+BK101+BK116+BK120+BK130+BK132+BK134+BK144+BK146+BK168+BK182+BK197+BK203+BK220+BK223</f>
        <v>0</v>
      </c>
    </row>
    <row r="96" s="11" customFormat="1" ht="25.92" customHeight="1">
      <c r="A96" s="11"/>
      <c r="B96" s="181"/>
      <c r="C96" s="182"/>
      <c r="D96" s="183" t="s">
        <v>76</v>
      </c>
      <c r="E96" s="184" t="s">
        <v>127</v>
      </c>
      <c r="F96" s="184" t="s">
        <v>128</v>
      </c>
      <c r="G96" s="182"/>
      <c r="H96" s="182"/>
      <c r="I96" s="185"/>
      <c r="J96" s="186">
        <f>BK96</f>
        <v>0</v>
      </c>
      <c r="K96" s="182"/>
      <c r="L96" s="187"/>
      <c r="M96" s="188"/>
      <c r="N96" s="189"/>
      <c r="O96" s="189"/>
      <c r="P96" s="190">
        <f>P97</f>
        <v>0</v>
      </c>
      <c r="Q96" s="189"/>
      <c r="R96" s="190">
        <f>R97</f>
        <v>0.8048320000000001</v>
      </c>
      <c r="S96" s="189"/>
      <c r="T96" s="191">
        <f>T97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92" t="s">
        <v>85</v>
      </c>
      <c r="AT96" s="193" t="s">
        <v>76</v>
      </c>
      <c r="AU96" s="193" t="s">
        <v>77</v>
      </c>
      <c r="AY96" s="192" t="s">
        <v>129</v>
      </c>
      <c r="BK96" s="194">
        <f>BK97</f>
        <v>0</v>
      </c>
    </row>
    <row r="97" s="2" customFormat="1" ht="16.5" customHeight="1">
      <c r="A97" s="37"/>
      <c r="B97" s="38"/>
      <c r="C97" s="195" t="s">
        <v>85</v>
      </c>
      <c r="D97" s="195" t="s">
        <v>130</v>
      </c>
      <c r="E97" s="196" t="s">
        <v>131</v>
      </c>
      <c r="F97" s="197" t="s">
        <v>132</v>
      </c>
      <c r="G97" s="198" t="s">
        <v>133</v>
      </c>
      <c r="H97" s="199">
        <v>0.40000000000000002</v>
      </c>
      <c r="I97" s="200"/>
      <c r="J97" s="201">
        <f>ROUND(I97*H97,2)</f>
        <v>0</v>
      </c>
      <c r="K97" s="197" t="s">
        <v>134</v>
      </c>
      <c r="L97" s="43"/>
      <c r="M97" s="202" t="s">
        <v>19</v>
      </c>
      <c r="N97" s="203" t="s">
        <v>48</v>
      </c>
      <c r="O97" s="83"/>
      <c r="P97" s="204">
        <f>O97*H97</f>
        <v>0</v>
      </c>
      <c r="Q97" s="204">
        <v>2.0120800000000001</v>
      </c>
      <c r="R97" s="204">
        <f>Q97*H97</f>
        <v>0.8048320000000001</v>
      </c>
      <c r="S97" s="204">
        <v>0</v>
      </c>
      <c r="T97" s="20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6" t="s">
        <v>135</v>
      </c>
      <c r="AT97" s="206" t="s">
        <v>130</v>
      </c>
      <c r="AU97" s="206" t="s">
        <v>85</v>
      </c>
      <c r="AY97" s="16" t="s">
        <v>129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6" t="s">
        <v>85</v>
      </c>
      <c r="BK97" s="207">
        <f>ROUND(I97*H97,2)</f>
        <v>0</v>
      </c>
      <c r="BL97" s="16" t="s">
        <v>135</v>
      </c>
      <c r="BM97" s="206" t="s">
        <v>136</v>
      </c>
    </row>
    <row r="98" s="11" customFormat="1" ht="25.92" customHeight="1">
      <c r="A98" s="11"/>
      <c r="B98" s="181"/>
      <c r="C98" s="182"/>
      <c r="D98" s="183" t="s">
        <v>76</v>
      </c>
      <c r="E98" s="184" t="s">
        <v>137</v>
      </c>
      <c r="F98" s="184" t="s">
        <v>138</v>
      </c>
      <c r="G98" s="182"/>
      <c r="H98" s="182"/>
      <c r="I98" s="185"/>
      <c r="J98" s="186">
        <f>BK98</f>
        <v>0</v>
      </c>
      <c r="K98" s="182"/>
      <c r="L98" s="187"/>
      <c r="M98" s="188"/>
      <c r="N98" s="189"/>
      <c r="O98" s="189"/>
      <c r="P98" s="190">
        <f>SUM(P99:P100)</f>
        <v>0</v>
      </c>
      <c r="Q98" s="189"/>
      <c r="R98" s="190">
        <f>SUM(R99:R100)</f>
        <v>9.5467024000000009</v>
      </c>
      <c r="S98" s="189"/>
      <c r="T98" s="191">
        <f>SUM(T99:T100)</f>
        <v>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192" t="s">
        <v>85</v>
      </c>
      <c r="AT98" s="193" t="s">
        <v>76</v>
      </c>
      <c r="AU98" s="193" t="s">
        <v>77</v>
      </c>
      <c r="AY98" s="192" t="s">
        <v>129</v>
      </c>
      <c r="BK98" s="194">
        <f>SUM(BK99:BK100)</f>
        <v>0</v>
      </c>
    </row>
    <row r="99" s="2" customFormat="1" ht="16.5" customHeight="1">
      <c r="A99" s="37"/>
      <c r="B99" s="38"/>
      <c r="C99" s="195" t="s">
        <v>87</v>
      </c>
      <c r="D99" s="195" t="s">
        <v>130</v>
      </c>
      <c r="E99" s="196" t="s">
        <v>139</v>
      </c>
      <c r="F99" s="197" t="s">
        <v>140</v>
      </c>
      <c r="G99" s="198" t="s">
        <v>141</v>
      </c>
      <c r="H99" s="199">
        <v>441.16000000000002</v>
      </c>
      <c r="I99" s="200"/>
      <c r="J99" s="201">
        <f>ROUND(I99*H99,2)</f>
        <v>0</v>
      </c>
      <c r="K99" s="197" t="s">
        <v>134</v>
      </c>
      <c r="L99" s="43"/>
      <c r="M99" s="202" t="s">
        <v>19</v>
      </c>
      <c r="N99" s="203" t="s">
        <v>48</v>
      </c>
      <c r="O99" s="83"/>
      <c r="P99" s="204">
        <f>O99*H99</f>
        <v>0</v>
      </c>
      <c r="Q99" s="204">
        <v>0.017330000000000002</v>
      </c>
      <c r="R99" s="204">
        <f>Q99*H99</f>
        <v>7.6453028000000014</v>
      </c>
      <c r="S99" s="204">
        <v>0</v>
      </c>
      <c r="T99" s="20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6" t="s">
        <v>135</v>
      </c>
      <c r="AT99" s="206" t="s">
        <v>130</v>
      </c>
      <c r="AU99" s="206" t="s">
        <v>85</v>
      </c>
      <c r="AY99" s="16" t="s">
        <v>129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16" t="s">
        <v>85</v>
      </c>
      <c r="BK99" s="207">
        <f>ROUND(I99*H99,2)</f>
        <v>0</v>
      </c>
      <c r="BL99" s="16" t="s">
        <v>135</v>
      </c>
      <c r="BM99" s="206" t="s">
        <v>135</v>
      </c>
    </row>
    <row r="100" s="2" customFormat="1" ht="16.5" customHeight="1">
      <c r="A100" s="37"/>
      <c r="B100" s="38"/>
      <c r="C100" s="195" t="s">
        <v>127</v>
      </c>
      <c r="D100" s="195" t="s">
        <v>130</v>
      </c>
      <c r="E100" s="196" t="s">
        <v>142</v>
      </c>
      <c r="F100" s="197" t="s">
        <v>143</v>
      </c>
      <c r="G100" s="198" t="s">
        <v>141</v>
      </c>
      <c r="H100" s="199">
        <v>441.16000000000002</v>
      </c>
      <c r="I100" s="200"/>
      <c r="J100" s="201">
        <f>ROUND(I100*H100,2)</f>
        <v>0</v>
      </c>
      <c r="K100" s="197" t="s">
        <v>134</v>
      </c>
      <c r="L100" s="43"/>
      <c r="M100" s="202" t="s">
        <v>19</v>
      </c>
      <c r="N100" s="203" t="s">
        <v>48</v>
      </c>
      <c r="O100" s="83"/>
      <c r="P100" s="204">
        <f>O100*H100</f>
        <v>0</v>
      </c>
      <c r="Q100" s="204">
        <v>0.0043099999999999996</v>
      </c>
      <c r="R100" s="204">
        <f>Q100*H100</f>
        <v>1.9013996</v>
      </c>
      <c r="S100" s="204">
        <v>0</v>
      </c>
      <c r="T100" s="20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6" t="s">
        <v>135</v>
      </c>
      <c r="AT100" s="206" t="s">
        <v>130</v>
      </c>
      <c r="AU100" s="206" t="s">
        <v>85</v>
      </c>
      <c r="AY100" s="16" t="s">
        <v>129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6" t="s">
        <v>85</v>
      </c>
      <c r="BK100" s="207">
        <f>ROUND(I100*H100,2)</f>
        <v>0</v>
      </c>
      <c r="BL100" s="16" t="s">
        <v>135</v>
      </c>
      <c r="BM100" s="206" t="s">
        <v>144</v>
      </c>
    </row>
    <row r="101" s="11" customFormat="1" ht="25.92" customHeight="1">
      <c r="A101" s="11"/>
      <c r="B101" s="181"/>
      <c r="C101" s="182"/>
      <c r="D101" s="183" t="s">
        <v>76</v>
      </c>
      <c r="E101" s="184" t="s">
        <v>145</v>
      </c>
      <c r="F101" s="184" t="s">
        <v>146</v>
      </c>
      <c r="G101" s="182"/>
      <c r="H101" s="182"/>
      <c r="I101" s="185"/>
      <c r="J101" s="186">
        <f>BK101</f>
        <v>0</v>
      </c>
      <c r="K101" s="182"/>
      <c r="L101" s="187"/>
      <c r="M101" s="188"/>
      <c r="N101" s="189"/>
      <c r="O101" s="189"/>
      <c r="P101" s="190">
        <f>SUM(P102:P115)</f>
        <v>0</v>
      </c>
      <c r="Q101" s="189"/>
      <c r="R101" s="190">
        <f>SUM(R102:R115)</f>
        <v>13.746941490000001</v>
      </c>
      <c r="S101" s="189"/>
      <c r="T101" s="191">
        <f>SUM(T102:T115)</f>
        <v>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192" t="s">
        <v>85</v>
      </c>
      <c r="AT101" s="193" t="s">
        <v>76</v>
      </c>
      <c r="AU101" s="193" t="s">
        <v>77</v>
      </c>
      <c r="AY101" s="192" t="s">
        <v>129</v>
      </c>
      <c r="BK101" s="194">
        <f>SUM(BK102:BK115)</f>
        <v>0</v>
      </c>
    </row>
    <row r="102" s="2" customFormat="1" ht="16.5" customHeight="1">
      <c r="A102" s="37"/>
      <c r="B102" s="38"/>
      <c r="C102" s="195" t="s">
        <v>135</v>
      </c>
      <c r="D102" s="195" t="s">
        <v>130</v>
      </c>
      <c r="E102" s="196" t="s">
        <v>147</v>
      </c>
      <c r="F102" s="197" t="s">
        <v>148</v>
      </c>
      <c r="G102" s="198" t="s">
        <v>149</v>
      </c>
      <c r="H102" s="199">
        <v>550</v>
      </c>
      <c r="I102" s="200"/>
      <c r="J102" s="201">
        <f>ROUND(I102*H102,2)</f>
        <v>0</v>
      </c>
      <c r="K102" s="197" t="s">
        <v>134</v>
      </c>
      <c r="L102" s="43"/>
      <c r="M102" s="202" t="s">
        <v>19</v>
      </c>
      <c r="N102" s="203" t="s">
        <v>48</v>
      </c>
      <c r="O102" s="83"/>
      <c r="P102" s="204">
        <f>O102*H102</f>
        <v>0</v>
      </c>
      <c r="Q102" s="204">
        <v>4.0000000000000003E-05</v>
      </c>
      <c r="R102" s="204">
        <f>Q102*H102</f>
        <v>0.022000000000000002</v>
      </c>
      <c r="S102" s="204">
        <v>0</v>
      </c>
      <c r="T102" s="20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6" t="s">
        <v>135</v>
      </c>
      <c r="AT102" s="206" t="s">
        <v>130</v>
      </c>
      <c r="AU102" s="206" t="s">
        <v>85</v>
      </c>
      <c r="AY102" s="16" t="s">
        <v>129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6" t="s">
        <v>85</v>
      </c>
      <c r="BK102" s="207">
        <f>ROUND(I102*H102,2)</f>
        <v>0</v>
      </c>
      <c r="BL102" s="16" t="s">
        <v>135</v>
      </c>
      <c r="BM102" s="206" t="s">
        <v>150</v>
      </c>
    </row>
    <row r="103" s="2" customFormat="1" ht="16.5" customHeight="1">
      <c r="A103" s="37"/>
      <c r="B103" s="38"/>
      <c r="C103" s="195" t="s">
        <v>151</v>
      </c>
      <c r="D103" s="195" t="s">
        <v>130</v>
      </c>
      <c r="E103" s="196" t="s">
        <v>145</v>
      </c>
      <c r="F103" s="197" t="s">
        <v>152</v>
      </c>
      <c r="G103" s="198" t="s">
        <v>149</v>
      </c>
      <c r="H103" s="199">
        <v>410</v>
      </c>
      <c r="I103" s="200"/>
      <c r="J103" s="201">
        <f>ROUND(I103*H103,2)</f>
        <v>0</v>
      </c>
      <c r="K103" s="197" t="s">
        <v>19</v>
      </c>
      <c r="L103" s="43"/>
      <c r="M103" s="202" t="s">
        <v>19</v>
      </c>
      <c r="N103" s="203" t="s">
        <v>48</v>
      </c>
      <c r="O103" s="83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6" t="s">
        <v>135</v>
      </c>
      <c r="AT103" s="206" t="s">
        <v>130</v>
      </c>
      <c r="AU103" s="206" t="s">
        <v>85</v>
      </c>
      <c r="AY103" s="16" t="s">
        <v>129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6" t="s">
        <v>85</v>
      </c>
      <c r="BK103" s="207">
        <f>ROUND(I103*H103,2)</f>
        <v>0</v>
      </c>
      <c r="BL103" s="16" t="s">
        <v>135</v>
      </c>
      <c r="BM103" s="206" t="s">
        <v>153</v>
      </c>
    </row>
    <row r="104" s="2" customFormat="1" ht="16.5" customHeight="1">
      <c r="A104" s="37"/>
      <c r="B104" s="38"/>
      <c r="C104" s="195" t="s">
        <v>144</v>
      </c>
      <c r="D104" s="195" t="s">
        <v>130</v>
      </c>
      <c r="E104" s="196" t="s">
        <v>154</v>
      </c>
      <c r="F104" s="197" t="s">
        <v>155</v>
      </c>
      <c r="G104" s="198" t="s">
        <v>149</v>
      </c>
      <c r="H104" s="199">
        <v>511</v>
      </c>
      <c r="I104" s="200"/>
      <c r="J104" s="201">
        <f>ROUND(I104*H104,2)</f>
        <v>0</v>
      </c>
      <c r="K104" s="197" t="s">
        <v>134</v>
      </c>
      <c r="L104" s="43"/>
      <c r="M104" s="202" t="s">
        <v>19</v>
      </c>
      <c r="N104" s="203" t="s">
        <v>48</v>
      </c>
      <c r="O104" s="83"/>
      <c r="P104" s="204">
        <f>O104*H104</f>
        <v>0</v>
      </c>
      <c r="Q104" s="204">
        <v>4.0000000000000003E-05</v>
      </c>
      <c r="R104" s="204">
        <f>Q104*H104</f>
        <v>0.020440000000000003</v>
      </c>
      <c r="S104" s="204">
        <v>0</v>
      </c>
      <c r="T104" s="20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6" t="s">
        <v>135</v>
      </c>
      <c r="AT104" s="206" t="s">
        <v>130</v>
      </c>
      <c r="AU104" s="206" t="s">
        <v>85</v>
      </c>
      <c r="AY104" s="16" t="s">
        <v>129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6" t="s">
        <v>85</v>
      </c>
      <c r="BK104" s="207">
        <f>ROUND(I104*H104,2)</f>
        <v>0</v>
      </c>
      <c r="BL104" s="16" t="s">
        <v>135</v>
      </c>
      <c r="BM104" s="206" t="s">
        <v>8</v>
      </c>
    </row>
    <row r="105" s="2" customFormat="1" ht="16.5" customHeight="1">
      <c r="A105" s="37"/>
      <c r="B105" s="38"/>
      <c r="C105" s="195" t="s">
        <v>156</v>
      </c>
      <c r="D105" s="195" t="s">
        <v>130</v>
      </c>
      <c r="E105" s="196" t="s">
        <v>157</v>
      </c>
      <c r="F105" s="197" t="s">
        <v>158</v>
      </c>
      <c r="G105" s="198" t="s">
        <v>149</v>
      </c>
      <c r="H105" s="199">
        <v>410</v>
      </c>
      <c r="I105" s="200"/>
      <c r="J105" s="201">
        <f>ROUND(I105*H105,2)</f>
        <v>0</v>
      </c>
      <c r="K105" s="197" t="s">
        <v>134</v>
      </c>
      <c r="L105" s="43"/>
      <c r="M105" s="202" t="s">
        <v>19</v>
      </c>
      <c r="N105" s="203" t="s">
        <v>48</v>
      </c>
      <c r="O105" s="83"/>
      <c r="P105" s="204">
        <f>O105*H105</f>
        <v>0</v>
      </c>
      <c r="Q105" s="204">
        <v>0</v>
      </c>
      <c r="R105" s="204">
        <f>Q105*H105</f>
        <v>0</v>
      </c>
      <c r="S105" s="204">
        <v>0</v>
      </c>
      <c r="T105" s="20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6" t="s">
        <v>135</v>
      </c>
      <c r="AT105" s="206" t="s">
        <v>130</v>
      </c>
      <c r="AU105" s="206" t="s">
        <v>85</v>
      </c>
      <c r="AY105" s="16" t="s">
        <v>129</v>
      </c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16" t="s">
        <v>85</v>
      </c>
      <c r="BK105" s="207">
        <f>ROUND(I105*H105,2)</f>
        <v>0</v>
      </c>
      <c r="BL105" s="16" t="s">
        <v>135</v>
      </c>
      <c r="BM105" s="206" t="s">
        <v>159</v>
      </c>
    </row>
    <row r="106" s="2" customFormat="1" ht="16.5" customHeight="1">
      <c r="A106" s="37"/>
      <c r="B106" s="38"/>
      <c r="C106" s="195" t="s">
        <v>150</v>
      </c>
      <c r="D106" s="195" t="s">
        <v>130</v>
      </c>
      <c r="E106" s="196" t="s">
        <v>160</v>
      </c>
      <c r="F106" s="197" t="s">
        <v>161</v>
      </c>
      <c r="G106" s="198" t="s">
        <v>149</v>
      </c>
      <c r="H106" s="199">
        <v>30.300000000000001</v>
      </c>
      <c r="I106" s="200"/>
      <c r="J106" s="201">
        <f>ROUND(I106*H106,2)</f>
        <v>0</v>
      </c>
      <c r="K106" s="197" t="s">
        <v>19</v>
      </c>
      <c r="L106" s="43"/>
      <c r="M106" s="202" t="s">
        <v>19</v>
      </c>
      <c r="N106" s="203" t="s">
        <v>48</v>
      </c>
      <c r="O106" s="83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6" t="s">
        <v>135</v>
      </c>
      <c r="AT106" s="206" t="s">
        <v>130</v>
      </c>
      <c r="AU106" s="206" t="s">
        <v>85</v>
      </c>
      <c r="AY106" s="16" t="s">
        <v>129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6" t="s">
        <v>85</v>
      </c>
      <c r="BK106" s="207">
        <f>ROUND(I106*H106,2)</f>
        <v>0</v>
      </c>
      <c r="BL106" s="16" t="s">
        <v>135</v>
      </c>
      <c r="BM106" s="206" t="s">
        <v>162</v>
      </c>
    </row>
    <row r="107" s="2" customFormat="1" ht="16.5" customHeight="1">
      <c r="A107" s="37"/>
      <c r="B107" s="38"/>
      <c r="C107" s="195" t="s">
        <v>163</v>
      </c>
      <c r="D107" s="195" t="s">
        <v>130</v>
      </c>
      <c r="E107" s="196" t="s">
        <v>164</v>
      </c>
      <c r="F107" s="197" t="s">
        <v>165</v>
      </c>
      <c r="G107" s="198" t="s">
        <v>149</v>
      </c>
      <c r="H107" s="199">
        <v>101</v>
      </c>
      <c r="I107" s="200"/>
      <c r="J107" s="201">
        <f>ROUND(I107*H107,2)</f>
        <v>0</v>
      </c>
      <c r="K107" s="197" t="s">
        <v>19</v>
      </c>
      <c r="L107" s="43"/>
      <c r="M107" s="202" t="s">
        <v>19</v>
      </c>
      <c r="N107" s="203" t="s">
        <v>48</v>
      </c>
      <c r="O107" s="83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6" t="s">
        <v>135</v>
      </c>
      <c r="AT107" s="206" t="s">
        <v>130</v>
      </c>
      <c r="AU107" s="206" t="s">
        <v>85</v>
      </c>
      <c r="AY107" s="16" t="s">
        <v>129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6" t="s">
        <v>85</v>
      </c>
      <c r="BK107" s="207">
        <f>ROUND(I107*H107,2)</f>
        <v>0</v>
      </c>
      <c r="BL107" s="16" t="s">
        <v>135</v>
      </c>
      <c r="BM107" s="206" t="s">
        <v>166</v>
      </c>
    </row>
    <row r="108" s="2" customFormat="1" ht="16.5" customHeight="1">
      <c r="A108" s="37"/>
      <c r="B108" s="38"/>
      <c r="C108" s="195" t="s">
        <v>153</v>
      </c>
      <c r="D108" s="195" t="s">
        <v>130</v>
      </c>
      <c r="E108" s="196" t="s">
        <v>167</v>
      </c>
      <c r="F108" s="197" t="s">
        <v>168</v>
      </c>
      <c r="G108" s="198" t="s">
        <v>149</v>
      </c>
      <c r="H108" s="199">
        <v>410</v>
      </c>
      <c r="I108" s="200"/>
      <c r="J108" s="201">
        <f>ROUND(I108*H108,2)</f>
        <v>0</v>
      </c>
      <c r="K108" s="197" t="s">
        <v>134</v>
      </c>
      <c r="L108" s="43"/>
      <c r="M108" s="202" t="s">
        <v>19</v>
      </c>
      <c r="N108" s="203" t="s">
        <v>48</v>
      </c>
      <c r="O108" s="83"/>
      <c r="P108" s="204">
        <f>O108*H108</f>
        <v>0</v>
      </c>
      <c r="Q108" s="204">
        <v>0.024250000000000001</v>
      </c>
      <c r="R108" s="204">
        <f>Q108*H108</f>
        <v>9.9425000000000008</v>
      </c>
      <c r="S108" s="204">
        <v>0</v>
      </c>
      <c r="T108" s="20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6" t="s">
        <v>135</v>
      </c>
      <c r="AT108" s="206" t="s">
        <v>130</v>
      </c>
      <c r="AU108" s="206" t="s">
        <v>85</v>
      </c>
      <c r="AY108" s="16" t="s">
        <v>129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6" t="s">
        <v>85</v>
      </c>
      <c r="BK108" s="207">
        <f>ROUND(I108*H108,2)</f>
        <v>0</v>
      </c>
      <c r="BL108" s="16" t="s">
        <v>135</v>
      </c>
      <c r="BM108" s="206" t="s">
        <v>169</v>
      </c>
    </row>
    <row r="109" s="2" customFormat="1" ht="16.5" customHeight="1">
      <c r="A109" s="37"/>
      <c r="B109" s="38"/>
      <c r="C109" s="195" t="s">
        <v>170</v>
      </c>
      <c r="D109" s="195" t="s">
        <v>130</v>
      </c>
      <c r="E109" s="196" t="s">
        <v>171</v>
      </c>
      <c r="F109" s="197" t="s">
        <v>172</v>
      </c>
      <c r="G109" s="198" t="s">
        <v>149</v>
      </c>
      <c r="H109" s="199">
        <v>410</v>
      </c>
      <c r="I109" s="200"/>
      <c r="J109" s="201">
        <f>ROUND(I109*H109,2)</f>
        <v>0</v>
      </c>
      <c r="K109" s="197" t="s">
        <v>19</v>
      </c>
      <c r="L109" s="43"/>
      <c r="M109" s="202" t="s">
        <v>19</v>
      </c>
      <c r="N109" s="203" t="s">
        <v>48</v>
      </c>
      <c r="O109" s="83"/>
      <c r="P109" s="204">
        <f>O109*H109</f>
        <v>0</v>
      </c>
      <c r="Q109" s="204">
        <v>0</v>
      </c>
      <c r="R109" s="204">
        <f>Q109*H109</f>
        <v>0</v>
      </c>
      <c r="S109" s="204">
        <v>0</v>
      </c>
      <c r="T109" s="20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6" t="s">
        <v>135</v>
      </c>
      <c r="AT109" s="206" t="s">
        <v>130</v>
      </c>
      <c r="AU109" s="206" t="s">
        <v>85</v>
      </c>
      <c r="AY109" s="16" t="s">
        <v>129</v>
      </c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16" t="s">
        <v>85</v>
      </c>
      <c r="BK109" s="207">
        <f>ROUND(I109*H109,2)</f>
        <v>0</v>
      </c>
      <c r="BL109" s="16" t="s">
        <v>135</v>
      </c>
      <c r="BM109" s="206" t="s">
        <v>173</v>
      </c>
    </row>
    <row r="110" s="2" customFormat="1" ht="16.5" customHeight="1">
      <c r="A110" s="37"/>
      <c r="B110" s="38"/>
      <c r="C110" s="195" t="s">
        <v>8</v>
      </c>
      <c r="D110" s="195" t="s">
        <v>130</v>
      </c>
      <c r="E110" s="196" t="s">
        <v>137</v>
      </c>
      <c r="F110" s="197" t="s">
        <v>174</v>
      </c>
      <c r="G110" s="198" t="s">
        <v>149</v>
      </c>
      <c r="H110" s="199">
        <v>410</v>
      </c>
      <c r="I110" s="200"/>
      <c r="J110" s="201">
        <f>ROUND(I110*H110,2)</f>
        <v>0</v>
      </c>
      <c r="K110" s="197" t="s">
        <v>19</v>
      </c>
      <c r="L110" s="43"/>
      <c r="M110" s="202" t="s">
        <v>19</v>
      </c>
      <c r="N110" s="203" t="s">
        <v>48</v>
      </c>
      <c r="O110" s="83"/>
      <c r="P110" s="204">
        <f>O110*H110</f>
        <v>0</v>
      </c>
      <c r="Q110" s="204">
        <v>0</v>
      </c>
      <c r="R110" s="204">
        <f>Q110*H110</f>
        <v>0</v>
      </c>
      <c r="S110" s="204">
        <v>0</v>
      </c>
      <c r="T110" s="20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6" t="s">
        <v>135</v>
      </c>
      <c r="AT110" s="206" t="s">
        <v>130</v>
      </c>
      <c r="AU110" s="206" t="s">
        <v>85</v>
      </c>
      <c r="AY110" s="16" t="s">
        <v>129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16" t="s">
        <v>85</v>
      </c>
      <c r="BK110" s="207">
        <f>ROUND(I110*H110,2)</f>
        <v>0</v>
      </c>
      <c r="BL110" s="16" t="s">
        <v>135</v>
      </c>
      <c r="BM110" s="206" t="s">
        <v>175</v>
      </c>
    </row>
    <row r="111" s="2" customFormat="1" ht="16.5" customHeight="1">
      <c r="A111" s="37"/>
      <c r="B111" s="38"/>
      <c r="C111" s="195" t="s">
        <v>176</v>
      </c>
      <c r="D111" s="195" t="s">
        <v>130</v>
      </c>
      <c r="E111" s="196" t="s">
        <v>177</v>
      </c>
      <c r="F111" s="197" t="s">
        <v>178</v>
      </c>
      <c r="G111" s="198" t="s">
        <v>149</v>
      </c>
      <c r="H111" s="199">
        <v>410</v>
      </c>
      <c r="I111" s="200"/>
      <c r="J111" s="201">
        <f>ROUND(I111*H111,2)</f>
        <v>0</v>
      </c>
      <c r="K111" s="197" t="s">
        <v>134</v>
      </c>
      <c r="L111" s="43"/>
      <c r="M111" s="202" t="s">
        <v>19</v>
      </c>
      <c r="N111" s="203" t="s">
        <v>48</v>
      </c>
      <c r="O111" s="83"/>
      <c r="P111" s="204">
        <f>O111*H111</f>
        <v>0</v>
      </c>
      <c r="Q111" s="204">
        <v>0.00577</v>
      </c>
      <c r="R111" s="204">
        <f>Q111*H111</f>
        <v>2.3656999999999999</v>
      </c>
      <c r="S111" s="204">
        <v>0</v>
      </c>
      <c r="T111" s="20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6" t="s">
        <v>135</v>
      </c>
      <c r="AT111" s="206" t="s">
        <v>130</v>
      </c>
      <c r="AU111" s="206" t="s">
        <v>85</v>
      </c>
      <c r="AY111" s="16" t="s">
        <v>129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6" t="s">
        <v>85</v>
      </c>
      <c r="BK111" s="207">
        <f>ROUND(I111*H111,2)</f>
        <v>0</v>
      </c>
      <c r="BL111" s="16" t="s">
        <v>135</v>
      </c>
      <c r="BM111" s="206" t="s">
        <v>179</v>
      </c>
    </row>
    <row r="112" s="2" customFormat="1" ht="16.5" customHeight="1">
      <c r="A112" s="37"/>
      <c r="B112" s="38"/>
      <c r="C112" s="195" t="s">
        <v>159</v>
      </c>
      <c r="D112" s="195" t="s">
        <v>130</v>
      </c>
      <c r="E112" s="196" t="s">
        <v>180</v>
      </c>
      <c r="F112" s="197" t="s">
        <v>181</v>
      </c>
      <c r="G112" s="198" t="s">
        <v>149</v>
      </c>
      <c r="H112" s="199">
        <v>16.109999999999999</v>
      </c>
      <c r="I112" s="200"/>
      <c r="J112" s="201">
        <f>ROUND(I112*H112,2)</f>
        <v>0</v>
      </c>
      <c r="K112" s="197" t="s">
        <v>19</v>
      </c>
      <c r="L112" s="43"/>
      <c r="M112" s="202" t="s">
        <v>19</v>
      </c>
      <c r="N112" s="203" t="s">
        <v>48</v>
      </c>
      <c r="O112" s="83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6" t="s">
        <v>135</v>
      </c>
      <c r="AT112" s="206" t="s">
        <v>130</v>
      </c>
      <c r="AU112" s="206" t="s">
        <v>85</v>
      </c>
      <c r="AY112" s="16" t="s">
        <v>129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6" t="s">
        <v>85</v>
      </c>
      <c r="BK112" s="207">
        <f>ROUND(I112*H112,2)</f>
        <v>0</v>
      </c>
      <c r="BL112" s="16" t="s">
        <v>135</v>
      </c>
      <c r="BM112" s="206" t="s">
        <v>182</v>
      </c>
    </row>
    <row r="113" s="2" customFormat="1" ht="16.5" customHeight="1">
      <c r="A113" s="37"/>
      <c r="B113" s="38"/>
      <c r="C113" s="195" t="s">
        <v>183</v>
      </c>
      <c r="D113" s="195" t="s">
        <v>130</v>
      </c>
      <c r="E113" s="196" t="s">
        <v>184</v>
      </c>
      <c r="F113" s="197" t="s">
        <v>185</v>
      </c>
      <c r="G113" s="198" t="s">
        <v>149</v>
      </c>
      <c r="H113" s="199">
        <v>30.300000000000001</v>
      </c>
      <c r="I113" s="200"/>
      <c r="J113" s="201">
        <f>ROUND(I113*H113,2)</f>
        <v>0</v>
      </c>
      <c r="K113" s="197" t="s">
        <v>134</v>
      </c>
      <c r="L113" s="43"/>
      <c r="M113" s="202" t="s">
        <v>19</v>
      </c>
      <c r="N113" s="203" t="s">
        <v>48</v>
      </c>
      <c r="O113" s="83"/>
      <c r="P113" s="204">
        <f>O113*H113</f>
        <v>0</v>
      </c>
      <c r="Q113" s="204">
        <v>0.045929999999999999</v>
      </c>
      <c r="R113" s="204">
        <f>Q113*H113</f>
        <v>1.3916789999999999</v>
      </c>
      <c r="S113" s="204">
        <v>0</v>
      </c>
      <c r="T113" s="20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6" t="s">
        <v>135</v>
      </c>
      <c r="AT113" s="206" t="s">
        <v>130</v>
      </c>
      <c r="AU113" s="206" t="s">
        <v>85</v>
      </c>
      <c r="AY113" s="16" t="s">
        <v>129</v>
      </c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16" t="s">
        <v>85</v>
      </c>
      <c r="BK113" s="207">
        <f>ROUND(I113*H113,2)</f>
        <v>0</v>
      </c>
      <c r="BL113" s="16" t="s">
        <v>135</v>
      </c>
      <c r="BM113" s="206" t="s">
        <v>186</v>
      </c>
    </row>
    <row r="114" s="2" customFormat="1" ht="16.5" customHeight="1">
      <c r="A114" s="37"/>
      <c r="B114" s="38"/>
      <c r="C114" s="195" t="s">
        <v>162</v>
      </c>
      <c r="D114" s="195" t="s">
        <v>130</v>
      </c>
      <c r="E114" s="196" t="s">
        <v>187</v>
      </c>
      <c r="F114" s="197" t="s">
        <v>188</v>
      </c>
      <c r="G114" s="198" t="s">
        <v>149</v>
      </c>
      <c r="H114" s="199">
        <v>154.083</v>
      </c>
      <c r="I114" s="200"/>
      <c r="J114" s="201">
        <f>ROUND(I114*H114,2)</f>
        <v>0</v>
      </c>
      <c r="K114" s="197" t="s">
        <v>134</v>
      </c>
      <c r="L114" s="43"/>
      <c r="M114" s="202" t="s">
        <v>19</v>
      </c>
      <c r="N114" s="203" t="s">
        <v>48</v>
      </c>
      <c r="O114" s="83"/>
      <c r="P114" s="204">
        <f>O114*H114</f>
        <v>0</v>
      </c>
      <c r="Q114" s="204">
        <v>3.0000000000000001E-05</v>
      </c>
      <c r="R114" s="204">
        <f>Q114*H114</f>
        <v>0.0046224899999999999</v>
      </c>
      <c r="S114" s="204">
        <v>0</v>
      </c>
      <c r="T114" s="20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6" t="s">
        <v>135</v>
      </c>
      <c r="AT114" s="206" t="s">
        <v>130</v>
      </c>
      <c r="AU114" s="206" t="s">
        <v>85</v>
      </c>
      <c r="AY114" s="16" t="s">
        <v>129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6" t="s">
        <v>85</v>
      </c>
      <c r="BK114" s="207">
        <f>ROUND(I114*H114,2)</f>
        <v>0</v>
      </c>
      <c r="BL114" s="16" t="s">
        <v>135</v>
      </c>
      <c r="BM114" s="206" t="s">
        <v>189</v>
      </c>
    </row>
    <row r="115" s="2" customFormat="1" ht="16.5" customHeight="1">
      <c r="A115" s="37"/>
      <c r="B115" s="38"/>
      <c r="C115" s="195" t="s">
        <v>190</v>
      </c>
      <c r="D115" s="195" t="s">
        <v>130</v>
      </c>
      <c r="E115" s="196" t="s">
        <v>191</v>
      </c>
      <c r="F115" s="197" t="s">
        <v>192</v>
      </c>
      <c r="G115" s="198" t="s">
        <v>149</v>
      </c>
      <c r="H115" s="199">
        <v>154.09999999999999</v>
      </c>
      <c r="I115" s="200"/>
      <c r="J115" s="201">
        <f>ROUND(I115*H115,2)</f>
        <v>0</v>
      </c>
      <c r="K115" s="197" t="s">
        <v>19</v>
      </c>
      <c r="L115" s="43"/>
      <c r="M115" s="202" t="s">
        <v>19</v>
      </c>
      <c r="N115" s="203" t="s">
        <v>48</v>
      </c>
      <c r="O115" s="83"/>
      <c r="P115" s="204">
        <f>O115*H115</f>
        <v>0</v>
      </c>
      <c r="Q115" s="204">
        <v>0</v>
      </c>
      <c r="R115" s="204">
        <f>Q115*H115</f>
        <v>0</v>
      </c>
      <c r="S115" s="204">
        <v>0</v>
      </c>
      <c r="T115" s="20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6" t="s">
        <v>135</v>
      </c>
      <c r="AT115" s="206" t="s">
        <v>130</v>
      </c>
      <c r="AU115" s="206" t="s">
        <v>85</v>
      </c>
      <c r="AY115" s="16" t="s">
        <v>129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16" t="s">
        <v>85</v>
      </c>
      <c r="BK115" s="207">
        <f>ROUND(I115*H115,2)</f>
        <v>0</v>
      </c>
      <c r="BL115" s="16" t="s">
        <v>135</v>
      </c>
      <c r="BM115" s="206" t="s">
        <v>193</v>
      </c>
    </row>
    <row r="116" s="11" customFormat="1" ht="25.92" customHeight="1">
      <c r="A116" s="11"/>
      <c r="B116" s="181"/>
      <c r="C116" s="182"/>
      <c r="D116" s="183" t="s">
        <v>76</v>
      </c>
      <c r="E116" s="184" t="s">
        <v>163</v>
      </c>
      <c r="F116" s="184" t="s">
        <v>194</v>
      </c>
      <c r="G116" s="182"/>
      <c r="H116" s="182"/>
      <c r="I116" s="185"/>
      <c r="J116" s="186">
        <f>BK116</f>
        <v>0</v>
      </c>
      <c r="K116" s="182"/>
      <c r="L116" s="187"/>
      <c r="M116" s="188"/>
      <c r="N116" s="189"/>
      <c r="O116" s="189"/>
      <c r="P116" s="190">
        <f>SUM(P117:P119)</f>
        <v>0</v>
      </c>
      <c r="Q116" s="189"/>
      <c r="R116" s="190">
        <f>SUM(R117:R119)</f>
        <v>0</v>
      </c>
      <c r="S116" s="189"/>
      <c r="T116" s="191">
        <f>SUM(T117:T119)</f>
        <v>0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R116" s="192" t="s">
        <v>85</v>
      </c>
      <c r="AT116" s="193" t="s">
        <v>76</v>
      </c>
      <c r="AU116" s="193" t="s">
        <v>77</v>
      </c>
      <c r="AY116" s="192" t="s">
        <v>129</v>
      </c>
      <c r="BK116" s="194">
        <f>SUM(BK117:BK119)</f>
        <v>0</v>
      </c>
    </row>
    <row r="117" s="2" customFormat="1" ht="16.5" customHeight="1">
      <c r="A117" s="37"/>
      <c r="B117" s="38"/>
      <c r="C117" s="195" t="s">
        <v>166</v>
      </c>
      <c r="D117" s="195" t="s">
        <v>130</v>
      </c>
      <c r="E117" s="196" t="s">
        <v>85</v>
      </c>
      <c r="F117" s="197" t="s">
        <v>195</v>
      </c>
      <c r="G117" s="198" t="s">
        <v>196</v>
      </c>
      <c r="H117" s="199">
        <v>810</v>
      </c>
      <c r="I117" s="200"/>
      <c r="J117" s="201">
        <f>ROUND(I117*H117,2)</f>
        <v>0</v>
      </c>
      <c r="K117" s="197" t="s">
        <v>19</v>
      </c>
      <c r="L117" s="43"/>
      <c r="M117" s="202" t="s">
        <v>19</v>
      </c>
      <c r="N117" s="203" t="s">
        <v>48</v>
      </c>
      <c r="O117" s="83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6" t="s">
        <v>135</v>
      </c>
      <c r="AT117" s="206" t="s">
        <v>130</v>
      </c>
      <c r="AU117" s="206" t="s">
        <v>85</v>
      </c>
      <c r="AY117" s="16" t="s">
        <v>129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6" t="s">
        <v>85</v>
      </c>
      <c r="BK117" s="207">
        <f>ROUND(I117*H117,2)</f>
        <v>0</v>
      </c>
      <c r="BL117" s="16" t="s">
        <v>135</v>
      </c>
      <c r="BM117" s="206" t="s">
        <v>197</v>
      </c>
    </row>
    <row r="118" s="2" customFormat="1" ht="16.5" customHeight="1">
      <c r="A118" s="37"/>
      <c r="B118" s="38"/>
      <c r="C118" s="195" t="s">
        <v>198</v>
      </c>
      <c r="D118" s="195" t="s">
        <v>130</v>
      </c>
      <c r="E118" s="196" t="s">
        <v>87</v>
      </c>
      <c r="F118" s="197" t="s">
        <v>199</v>
      </c>
      <c r="G118" s="198" t="s">
        <v>200</v>
      </c>
      <c r="H118" s="199">
        <v>1</v>
      </c>
      <c r="I118" s="200"/>
      <c r="J118" s="201">
        <f>ROUND(I118*H118,2)</f>
        <v>0</v>
      </c>
      <c r="K118" s="197" t="s">
        <v>19</v>
      </c>
      <c r="L118" s="43"/>
      <c r="M118" s="202" t="s">
        <v>19</v>
      </c>
      <c r="N118" s="203" t="s">
        <v>48</v>
      </c>
      <c r="O118" s="83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6" t="s">
        <v>135</v>
      </c>
      <c r="AT118" s="206" t="s">
        <v>130</v>
      </c>
      <c r="AU118" s="206" t="s">
        <v>85</v>
      </c>
      <c r="AY118" s="16" t="s">
        <v>129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6" t="s">
        <v>85</v>
      </c>
      <c r="BK118" s="207">
        <f>ROUND(I118*H118,2)</f>
        <v>0</v>
      </c>
      <c r="BL118" s="16" t="s">
        <v>135</v>
      </c>
      <c r="BM118" s="206" t="s">
        <v>201</v>
      </c>
    </row>
    <row r="119" s="2" customFormat="1" ht="16.5" customHeight="1">
      <c r="A119" s="37"/>
      <c r="B119" s="38"/>
      <c r="C119" s="195" t="s">
        <v>169</v>
      </c>
      <c r="D119" s="195" t="s">
        <v>130</v>
      </c>
      <c r="E119" s="196" t="s">
        <v>202</v>
      </c>
      <c r="F119" s="197" t="s">
        <v>203</v>
      </c>
      <c r="G119" s="198" t="s">
        <v>149</v>
      </c>
      <c r="H119" s="199">
        <v>18000</v>
      </c>
      <c r="I119" s="200"/>
      <c r="J119" s="201">
        <f>ROUND(I119*H119,2)</f>
        <v>0</v>
      </c>
      <c r="K119" s="197" t="s">
        <v>19</v>
      </c>
      <c r="L119" s="43"/>
      <c r="M119" s="202" t="s">
        <v>19</v>
      </c>
      <c r="N119" s="203" t="s">
        <v>48</v>
      </c>
      <c r="O119" s="83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6" t="s">
        <v>135</v>
      </c>
      <c r="AT119" s="206" t="s">
        <v>130</v>
      </c>
      <c r="AU119" s="206" t="s">
        <v>85</v>
      </c>
      <c r="AY119" s="16" t="s">
        <v>129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6" t="s">
        <v>85</v>
      </c>
      <c r="BK119" s="207">
        <f>ROUND(I119*H119,2)</f>
        <v>0</v>
      </c>
      <c r="BL119" s="16" t="s">
        <v>135</v>
      </c>
      <c r="BM119" s="206" t="s">
        <v>204</v>
      </c>
    </row>
    <row r="120" s="11" customFormat="1" ht="25.92" customHeight="1">
      <c r="A120" s="11"/>
      <c r="B120" s="181"/>
      <c r="C120" s="182"/>
      <c r="D120" s="183" t="s">
        <v>76</v>
      </c>
      <c r="E120" s="184" t="s">
        <v>205</v>
      </c>
      <c r="F120" s="184" t="s">
        <v>206</v>
      </c>
      <c r="G120" s="182"/>
      <c r="H120" s="182"/>
      <c r="I120" s="185"/>
      <c r="J120" s="186">
        <f>BK120</f>
        <v>0</v>
      </c>
      <c r="K120" s="182"/>
      <c r="L120" s="187"/>
      <c r="M120" s="188"/>
      <c r="N120" s="189"/>
      <c r="O120" s="189"/>
      <c r="P120" s="190">
        <f>SUM(P121:P129)</f>
        <v>0</v>
      </c>
      <c r="Q120" s="189"/>
      <c r="R120" s="190">
        <f>SUM(R121:R129)</f>
        <v>18.275618940000005</v>
      </c>
      <c r="S120" s="189"/>
      <c r="T120" s="191">
        <f>SUM(T121:T129)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2" t="s">
        <v>85</v>
      </c>
      <c r="AT120" s="193" t="s">
        <v>76</v>
      </c>
      <c r="AU120" s="193" t="s">
        <v>77</v>
      </c>
      <c r="AY120" s="192" t="s">
        <v>129</v>
      </c>
      <c r="BK120" s="194">
        <f>SUM(BK121:BK129)</f>
        <v>0</v>
      </c>
    </row>
    <row r="121" s="2" customFormat="1" ht="16.5" customHeight="1">
      <c r="A121" s="37"/>
      <c r="B121" s="38"/>
      <c r="C121" s="195" t="s">
        <v>7</v>
      </c>
      <c r="D121" s="195" t="s">
        <v>130</v>
      </c>
      <c r="E121" s="196" t="s">
        <v>207</v>
      </c>
      <c r="F121" s="197" t="s">
        <v>208</v>
      </c>
      <c r="G121" s="198" t="s">
        <v>149</v>
      </c>
      <c r="H121" s="199">
        <v>783.88800000000003</v>
      </c>
      <c r="I121" s="200"/>
      <c r="J121" s="201">
        <f>ROUND(I121*H121,2)</f>
        <v>0</v>
      </c>
      <c r="K121" s="197" t="s">
        <v>134</v>
      </c>
      <c r="L121" s="43"/>
      <c r="M121" s="202" t="s">
        <v>19</v>
      </c>
      <c r="N121" s="203" t="s">
        <v>48</v>
      </c>
      <c r="O121" s="83"/>
      <c r="P121" s="204">
        <f>O121*H121</f>
        <v>0</v>
      </c>
      <c r="Q121" s="204">
        <v>0.018380000000000001</v>
      </c>
      <c r="R121" s="204">
        <f>Q121*H121</f>
        <v>14.407861440000001</v>
      </c>
      <c r="S121" s="204">
        <v>0</v>
      </c>
      <c r="T121" s="20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6" t="s">
        <v>135</v>
      </c>
      <c r="AT121" s="206" t="s">
        <v>130</v>
      </c>
      <c r="AU121" s="206" t="s">
        <v>85</v>
      </c>
      <c r="AY121" s="16" t="s">
        <v>129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6" t="s">
        <v>85</v>
      </c>
      <c r="BK121" s="207">
        <f>ROUND(I121*H121,2)</f>
        <v>0</v>
      </c>
      <c r="BL121" s="16" t="s">
        <v>135</v>
      </c>
      <c r="BM121" s="206" t="s">
        <v>209</v>
      </c>
    </row>
    <row r="122" s="2" customFormat="1" ht="16.5" customHeight="1">
      <c r="A122" s="37"/>
      <c r="B122" s="38"/>
      <c r="C122" s="195" t="s">
        <v>173</v>
      </c>
      <c r="D122" s="195" t="s">
        <v>130</v>
      </c>
      <c r="E122" s="196" t="s">
        <v>210</v>
      </c>
      <c r="F122" s="197" t="s">
        <v>211</v>
      </c>
      <c r="G122" s="198" t="s">
        <v>149</v>
      </c>
      <c r="H122" s="199">
        <v>3919.4499999999998</v>
      </c>
      <c r="I122" s="200"/>
      <c r="J122" s="201">
        <f>ROUND(I122*H122,2)</f>
        <v>0</v>
      </c>
      <c r="K122" s="197" t="s">
        <v>134</v>
      </c>
      <c r="L122" s="43"/>
      <c r="M122" s="202" t="s">
        <v>19</v>
      </c>
      <c r="N122" s="203" t="s">
        <v>48</v>
      </c>
      <c r="O122" s="83"/>
      <c r="P122" s="204">
        <f>O122*H122</f>
        <v>0</v>
      </c>
      <c r="Q122" s="204">
        <v>0.00095</v>
      </c>
      <c r="R122" s="204">
        <f>Q122*H122</f>
        <v>3.7234775</v>
      </c>
      <c r="S122" s="204">
        <v>0</v>
      </c>
      <c r="T122" s="20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6" t="s">
        <v>135</v>
      </c>
      <c r="AT122" s="206" t="s">
        <v>130</v>
      </c>
      <c r="AU122" s="206" t="s">
        <v>85</v>
      </c>
      <c r="AY122" s="16" t="s">
        <v>129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" t="s">
        <v>85</v>
      </c>
      <c r="BK122" s="207">
        <f>ROUND(I122*H122,2)</f>
        <v>0</v>
      </c>
      <c r="BL122" s="16" t="s">
        <v>135</v>
      </c>
      <c r="BM122" s="206" t="s">
        <v>212</v>
      </c>
    </row>
    <row r="123" s="2" customFormat="1" ht="16.5" customHeight="1">
      <c r="A123" s="37"/>
      <c r="B123" s="38"/>
      <c r="C123" s="195" t="s">
        <v>213</v>
      </c>
      <c r="D123" s="195" t="s">
        <v>130</v>
      </c>
      <c r="E123" s="196" t="s">
        <v>214</v>
      </c>
      <c r="F123" s="197" t="s">
        <v>215</v>
      </c>
      <c r="G123" s="198" t="s">
        <v>149</v>
      </c>
      <c r="H123" s="199">
        <v>783.88999999999999</v>
      </c>
      <c r="I123" s="200"/>
      <c r="J123" s="201">
        <f>ROUND(I123*H123,2)</f>
        <v>0</v>
      </c>
      <c r="K123" s="197" t="s">
        <v>134</v>
      </c>
      <c r="L123" s="43"/>
      <c r="M123" s="202" t="s">
        <v>19</v>
      </c>
      <c r="N123" s="203" t="s">
        <v>48</v>
      </c>
      <c r="O123" s="83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6" t="s">
        <v>135</v>
      </c>
      <c r="AT123" s="206" t="s">
        <v>130</v>
      </c>
      <c r="AU123" s="206" t="s">
        <v>85</v>
      </c>
      <c r="AY123" s="16" t="s">
        <v>129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6" t="s">
        <v>85</v>
      </c>
      <c r="BK123" s="207">
        <f>ROUND(I123*H123,2)</f>
        <v>0</v>
      </c>
      <c r="BL123" s="16" t="s">
        <v>135</v>
      </c>
      <c r="BM123" s="206" t="s">
        <v>216</v>
      </c>
    </row>
    <row r="124" s="2" customFormat="1" ht="16.5" customHeight="1">
      <c r="A124" s="37"/>
      <c r="B124" s="38"/>
      <c r="C124" s="195" t="s">
        <v>217</v>
      </c>
      <c r="D124" s="195" t="s">
        <v>130</v>
      </c>
      <c r="E124" s="196" t="s">
        <v>218</v>
      </c>
      <c r="F124" s="197" t="s">
        <v>219</v>
      </c>
      <c r="G124" s="198" t="s">
        <v>149</v>
      </c>
      <c r="H124" s="199">
        <v>3919.4499999999998</v>
      </c>
      <c r="I124" s="200"/>
      <c r="J124" s="201">
        <f>ROUND(I124*H124,2)</f>
        <v>0</v>
      </c>
      <c r="K124" s="197" t="s">
        <v>134</v>
      </c>
      <c r="L124" s="43"/>
      <c r="M124" s="202" t="s">
        <v>19</v>
      </c>
      <c r="N124" s="203" t="s">
        <v>48</v>
      </c>
      <c r="O124" s="83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6" t="s">
        <v>135</v>
      </c>
      <c r="AT124" s="206" t="s">
        <v>130</v>
      </c>
      <c r="AU124" s="206" t="s">
        <v>85</v>
      </c>
      <c r="AY124" s="16" t="s">
        <v>129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6" t="s">
        <v>85</v>
      </c>
      <c r="BK124" s="207">
        <f>ROUND(I124*H124,2)</f>
        <v>0</v>
      </c>
      <c r="BL124" s="16" t="s">
        <v>135</v>
      </c>
      <c r="BM124" s="206" t="s">
        <v>220</v>
      </c>
    </row>
    <row r="125" s="2" customFormat="1" ht="16.5" customHeight="1">
      <c r="A125" s="37"/>
      <c r="B125" s="38"/>
      <c r="C125" s="195" t="s">
        <v>221</v>
      </c>
      <c r="D125" s="195" t="s">
        <v>130</v>
      </c>
      <c r="E125" s="196" t="s">
        <v>222</v>
      </c>
      <c r="F125" s="197" t="s">
        <v>223</v>
      </c>
      <c r="G125" s="198" t="s">
        <v>149</v>
      </c>
      <c r="H125" s="199">
        <v>783.88999999999999</v>
      </c>
      <c r="I125" s="200"/>
      <c r="J125" s="201">
        <f>ROUND(I125*H125,2)</f>
        <v>0</v>
      </c>
      <c r="K125" s="197" t="s">
        <v>134</v>
      </c>
      <c r="L125" s="43"/>
      <c r="M125" s="202" t="s">
        <v>19</v>
      </c>
      <c r="N125" s="203" t="s">
        <v>48</v>
      </c>
      <c r="O125" s="83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6" t="s">
        <v>135</v>
      </c>
      <c r="AT125" s="206" t="s">
        <v>130</v>
      </c>
      <c r="AU125" s="206" t="s">
        <v>85</v>
      </c>
      <c r="AY125" s="16" t="s">
        <v>129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6" t="s">
        <v>85</v>
      </c>
      <c r="BK125" s="207">
        <f>ROUND(I125*H125,2)</f>
        <v>0</v>
      </c>
      <c r="BL125" s="16" t="s">
        <v>135</v>
      </c>
      <c r="BM125" s="206" t="s">
        <v>224</v>
      </c>
    </row>
    <row r="126" s="2" customFormat="1" ht="16.5" customHeight="1">
      <c r="A126" s="37"/>
      <c r="B126" s="38"/>
      <c r="C126" s="195" t="s">
        <v>175</v>
      </c>
      <c r="D126" s="195" t="s">
        <v>130</v>
      </c>
      <c r="E126" s="196" t="s">
        <v>225</v>
      </c>
      <c r="F126" s="197" t="s">
        <v>226</v>
      </c>
      <c r="G126" s="198" t="s">
        <v>149</v>
      </c>
      <c r="H126" s="199">
        <v>783.88999999999999</v>
      </c>
      <c r="I126" s="200"/>
      <c r="J126" s="201">
        <f>ROUND(I126*H126,2)</f>
        <v>0</v>
      </c>
      <c r="K126" s="197" t="s">
        <v>134</v>
      </c>
      <c r="L126" s="43"/>
      <c r="M126" s="202" t="s">
        <v>19</v>
      </c>
      <c r="N126" s="203" t="s">
        <v>48</v>
      </c>
      <c r="O126" s="83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6" t="s">
        <v>135</v>
      </c>
      <c r="AT126" s="206" t="s">
        <v>130</v>
      </c>
      <c r="AU126" s="206" t="s">
        <v>85</v>
      </c>
      <c r="AY126" s="16" t="s">
        <v>129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85</v>
      </c>
      <c r="BK126" s="207">
        <f>ROUND(I126*H126,2)</f>
        <v>0</v>
      </c>
      <c r="BL126" s="16" t="s">
        <v>135</v>
      </c>
      <c r="BM126" s="206" t="s">
        <v>227</v>
      </c>
    </row>
    <row r="127" s="2" customFormat="1" ht="16.5" customHeight="1">
      <c r="A127" s="37"/>
      <c r="B127" s="38"/>
      <c r="C127" s="195" t="s">
        <v>228</v>
      </c>
      <c r="D127" s="195" t="s">
        <v>130</v>
      </c>
      <c r="E127" s="196" t="s">
        <v>229</v>
      </c>
      <c r="F127" s="197" t="s">
        <v>230</v>
      </c>
      <c r="G127" s="198" t="s">
        <v>141</v>
      </c>
      <c r="H127" s="199">
        <v>4</v>
      </c>
      <c r="I127" s="200"/>
      <c r="J127" s="201">
        <f>ROUND(I127*H127,2)</f>
        <v>0</v>
      </c>
      <c r="K127" s="197" t="s">
        <v>134</v>
      </c>
      <c r="L127" s="43"/>
      <c r="M127" s="202" t="s">
        <v>19</v>
      </c>
      <c r="N127" s="203" t="s">
        <v>48</v>
      </c>
      <c r="O127" s="83"/>
      <c r="P127" s="204">
        <f>O127*H127</f>
        <v>0</v>
      </c>
      <c r="Q127" s="204">
        <v>0.024819999999999998</v>
      </c>
      <c r="R127" s="204">
        <f>Q127*H127</f>
        <v>0.099279999999999993</v>
      </c>
      <c r="S127" s="204">
        <v>0</v>
      </c>
      <c r="T127" s="20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6" t="s">
        <v>135</v>
      </c>
      <c r="AT127" s="206" t="s">
        <v>130</v>
      </c>
      <c r="AU127" s="206" t="s">
        <v>85</v>
      </c>
      <c r="AY127" s="16" t="s">
        <v>129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85</v>
      </c>
      <c r="BK127" s="207">
        <f>ROUND(I127*H127,2)</f>
        <v>0</v>
      </c>
      <c r="BL127" s="16" t="s">
        <v>135</v>
      </c>
      <c r="BM127" s="206" t="s">
        <v>231</v>
      </c>
    </row>
    <row r="128" s="2" customFormat="1" ht="16.5" customHeight="1">
      <c r="A128" s="37"/>
      <c r="B128" s="38"/>
      <c r="C128" s="195" t="s">
        <v>179</v>
      </c>
      <c r="D128" s="195" t="s">
        <v>130</v>
      </c>
      <c r="E128" s="196" t="s">
        <v>232</v>
      </c>
      <c r="F128" s="197" t="s">
        <v>233</v>
      </c>
      <c r="G128" s="198" t="s">
        <v>141</v>
      </c>
      <c r="H128" s="199">
        <v>20</v>
      </c>
      <c r="I128" s="200"/>
      <c r="J128" s="201">
        <f>ROUND(I128*H128,2)</f>
        <v>0</v>
      </c>
      <c r="K128" s="197" t="s">
        <v>134</v>
      </c>
      <c r="L128" s="43"/>
      <c r="M128" s="202" t="s">
        <v>19</v>
      </c>
      <c r="N128" s="203" t="s">
        <v>48</v>
      </c>
      <c r="O128" s="83"/>
      <c r="P128" s="204">
        <f>O128*H128</f>
        <v>0</v>
      </c>
      <c r="Q128" s="204">
        <v>0.0022499999999999998</v>
      </c>
      <c r="R128" s="204">
        <f>Q128*H128</f>
        <v>0.044999999999999998</v>
      </c>
      <c r="S128" s="204">
        <v>0</v>
      </c>
      <c r="T128" s="20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6" t="s">
        <v>135</v>
      </c>
      <c r="AT128" s="206" t="s">
        <v>130</v>
      </c>
      <c r="AU128" s="206" t="s">
        <v>85</v>
      </c>
      <c r="AY128" s="16" t="s">
        <v>129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6" t="s">
        <v>85</v>
      </c>
      <c r="BK128" s="207">
        <f>ROUND(I128*H128,2)</f>
        <v>0</v>
      </c>
      <c r="BL128" s="16" t="s">
        <v>135</v>
      </c>
      <c r="BM128" s="206" t="s">
        <v>234</v>
      </c>
    </row>
    <row r="129" s="2" customFormat="1" ht="16.5" customHeight="1">
      <c r="A129" s="37"/>
      <c r="B129" s="38"/>
      <c r="C129" s="195" t="s">
        <v>235</v>
      </c>
      <c r="D129" s="195" t="s">
        <v>130</v>
      </c>
      <c r="E129" s="196" t="s">
        <v>236</v>
      </c>
      <c r="F129" s="197" t="s">
        <v>237</v>
      </c>
      <c r="G129" s="198" t="s">
        <v>141</v>
      </c>
      <c r="H129" s="199">
        <v>4</v>
      </c>
      <c r="I129" s="200"/>
      <c r="J129" s="201">
        <f>ROUND(I129*H129,2)</f>
        <v>0</v>
      </c>
      <c r="K129" s="197" t="s">
        <v>134</v>
      </c>
      <c r="L129" s="43"/>
      <c r="M129" s="202" t="s">
        <v>19</v>
      </c>
      <c r="N129" s="203" t="s">
        <v>48</v>
      </c>
      <c r="O129" s="83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6" t="s">
        <v>135</v>
      </c>
      <c r="AT129" s="206" t="s">
        <v>130</v>
      </c>
      <c r="AU129" s="206" t="s">
        <v>85</v>
      </c>
      <c r="AY129" s="16" t="s">
        <v>129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85</v>
      </c>
      <c r="BK129" s="207">
        <f>ROUND(I129*H129,2)</f>
        <v>0</v>
      </c>
      <c r="BL129" s="16" t="s">
        <v>135</v>
      </c>
      <c r="BM129" s="206" t="s">
        <v>238</v>
      </c>
    </row>
    <row r="130" s="11" customFormat="1" ht="25.92" customHeight="1">
      <c r="A130" s="11"/>
      <c r="B130" s="181"/>
      <c r="C130" s="182"/>
      <c r="D130" s="183" t="s">
        <v>76</v>
      </c>
      <c r="E130" s="184" t="s">
        <v>239</v>
      </c>
      <c r="F130" s="184" t="s">
        <v>240</v>
      </c>
      <c r="G130" s="182"/>
      <c r="H130" s="182"/>
      <c r="I130" s="185"/>
      <c r="J130" s="186">
        <f>BK130</f>
        <v>0</v>
      </c>
      <c r="K130" s="182"/>
      <c r="L130" s="187"/>
      <c r="M130" s="188"/>
      <c r="N130" s="189"/>
      <c r="O130" s="189"/>
      <c r="P130" s="190">
        <f>P131</f>
        <v>0</v>
      </c>
      <c r="Q130" s="189"/>
      <c r="R130" s="190">
        <f>R131</f>
        <v>0.0083001000000000012</v>
      </c>
      <c r="S130" s="189"/>
      <c r="T130" s="191">
        <f>T131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92" t="s">
        <v>85</v>
      </c>
      <c r="AT130" s="193" t="s">
        <v>76</v>
      </c>
      <c r="AU130" s="193" t="s">
        <v>77</v>
      </c>
      <c r="AY130" s="192" t="s">
        <v>129</v>
      </c>
      <c r="BK130" s="194">
        <f>BK131</f>
        <v>0</v>
      </c>
    </row>
    <row r="131" s="2" customFormat="1" ht="16.5" customHeight="1">
      <c r="A131" s="37"/>
      <c r="B131" s="38"/>
      <c r="C131" s="195" t="s">
        <v>182</v>
      </c>
      <c r="D131" s="195" t="s">
        <v>130</v>
      </c>
      <c r="E131" s="196" t="s">
        <v>241</v>
      </c>
      <c r="F131" s="197" t="s">
        <v>242</v>
      </c>
      <c r="G131" s="198" t="s">
        <v>149</v>
      </c>
      <c r="H131" s="199">
        <v>276.67000000000002</v>
      </c>
      <c r="I131" s="200"/>
      <c r="J131" s="201">
        <f>ROUND(I131*H131,2)</f>
        <v>0</v>
      </c>
      <c r="K131" s="197" t="s">
        <v>134</v>
      </c>
      <c r="L131" s="43"/>
      <c r="M131" s="202" t="s">
        <v>19</v>
      </c>
      <c r="N131" s="203" t="s">
        <v>48</v>
      </c>
      <c r="O131" s="83"/>
      <c r="P131" s="204">
        <f>O131*H131</f>
        <v>0</v>
      </c>
      <c r="Q131" s="204">
        <v>3.0000000000000001E-05</v>
      </c>
      <c r="R131" s="204">
        <f>Q131*H131</f>
        <v>0.0083001000000000012</v>
      </c>
      <c r="S131" s="204">
        <v>0</v>
      </c>
      <c r="T131" s="20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6" t="s">
        <v>135</v>
      </c>
      <c r="AT131" s="206" t="s">
        <v>130</v>
      </c>
      <c r="AU131" s="206" t="s">
        <v>85</v>
      </c>
      <c r="AY131" s="16" t="s">
        <v>129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85</v>
      </c>
      <c r="BK131" s="207">
        <f>ROUND(I131*H131,2)</f>
        <v>0</v>
      </c>
      <c r="BL131" s="16" t="s">
        <v>135</v>
      </c>
      <c r="BM131" s="206" t="s">
        <v>243</v>
      </c>
    </row>
    <row r="132" s="11" customFormat="1" ht="25.92" customHeight="1">
      <c r="A132" s="11"/>
      <c r="B132" s="181"/>
      <c r="C132" s="182"/>
      <c r="D132" s="183" t="s">
        <v>76</v>
      </c>
      <c r="E132" s="184" t="s">
        <v>244</v>
      </c>
      <c r="F132" s="184" t="s">
        <v>245</v>
      </c>
      <c r="G132" s="182"/>
      <c r="H132" s="182"/>
      <c r="I132" s="185"/>
      <c r="J132" s="186">
        <f>BK132</f>
        <v>0</v>
      </c>
      <c r="K132" s="182"/>
      <c r="L132" s="187"/>
      <c r="M132" s="188"/>
      <c r="N132" s="189"/>
      <c r="O132" s="189"/>
      <c r="P132" s="190">
        <f>P133</f>
        <v>0</v>
      </c>
      <c r="Q132" s="189"/>
      <c r="R132" s="190">
        <f>R133</f>
        <v>0</v>
      </c>
      <c r="S132" s="189"/>
      <c r="T132" s="191">
        <f>T133</f>
        <v>-0.22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192" t="s">
        <v>85</v>
      </c>
      <c r="AT132" s="193" t="s">
        <v>76</v>
      </c>
      <c r="AU132" s="193" t="s">
        <v>77</v>
      </c>
      <c r="AY132" s="192" t="s">
        <v>129</v>
      </c>
      <c r="BK132" s="194">
        <f>BK133</f>
        <v>0</v>
      </c>
    </row>
    <row r="133" s="2" customFormat="1" ht="16.5" customHeight="1">
      <c r="A133" s="37"/>
      <c r="B133" s="38"/>
      <c r="C133" s="195" t="s">
        <v>246</v>
      </c>
      <c r="D133" s="195" t="s">
        <v>130</v>
      </c>
      <c r="E133" s="196" t="s">
        <v>247</v>
      </c>
      <c r="F133" s="197" t="s">
        <v>248</v>
      </c>
      <c r="G133" s="198" t="s">
        <v>141</v>
      </c>
      <c r="H133" s="199">
        <v>2</v>
      </c>
      <c r="I133" s="200"/>
      <c r="J133" s="201">
        <f>ROUND(I133*H133,2)</f>
        <v>0</v>
      </c>
      <c r="K133" s="197" t="s">
        <v>134</v>
      </c>
      <c r="L133" s="43"/>
      <c r="M133" s="202" t="s">
        <v>19</v>
      </c>
      <c r="N133" s="203" t="s">
        <v>48</v>
      </c>
      <c r="O133" s="83"/>
      <c r="P133" s="204">
        <f>O133*H133</f>
        <v>0</v>
      </c>
      <c r="Q133" s="204">
        <v>0</v>
      </c>
      <c r="R133" s="204">
        <f>Q133*H133</f>
        <v>0</v>
      </c>
      <c r="S133" s="204">
        <v>-0.11</v>
      </c>
      <c r="T133" s="205">
        <f>S133*H133</f>
        <v>-0.22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6" t="s">
        <v>135</v>
      </c>
      <c r="AT133" s="206" t="s">
        <v>130</v>
      </c>
      <c r="AU133" s="206" t="s">
        <v>85</v>
      </c>
      <c r="AY133" s="16" t="s">
        <v>129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85</v>
      </c>
      <c r="BK133" s="207">
        <f>ROUND(I133*H133,2)</f>
        <v>0</v>
      </c>
      <c r="BL133" s="16" t="s">
        <v>135</v>
      </c>
      <c r="BM133" s="206" t="s">
        <v>145</v>
      </c>
    </row>
    <row r="134" s="11" customFormat="1" ht="25.92" customHeight="1">
      <c r="A134" s="11"/>
      <c r="B134" s="181"/>
      <c r="C134" s="182"/>
      <c r="D134" s="183" t="s">
        <v>76</v>
      </c>
      <c r="E134" s="184" t="s">
        <v>249</v>
      </c>
      <c r="F134" s="184" t="s">
        <v>250</v>
      </c>
      <c r="G134" s="182"/>
      <c r="H134" s="182"/>
      <c r="I134" s="185"/>
      <c r="J134" s="186">
        <f>BK134</f>
        <v>0</v>
      </c>
      <c r="K134" s="182"/>
      <c r="L134" s="187"/>
      <c r="M134" s="188"/>
      <c r="N134" s="189"/>
      <c r="O134" s="189"/>
      <c r="P134" s="190">
        <f>SUM(P135:P143)</f>
        <v>0</v>
      </c>
      <c r="Q134" s="189"/>
      <c r="R134" s="190">
        <f>SUM(R135:R143)</f>
        <v>0</v>
      </c>
      <c r="S134" s="189"/>
      <c r="T134" s="191">
        <f>SUM(T135:T143)</f>
        <v>-5.4919000000000002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192" t="s">
        <v>85</v>
      </c>
      <c r="AT134" s="193" t="s">
        <v>76</v>
      </c>
      <c r="AU134" s="193" t="s">
        <v>77</v>
      </c>
      <c r="AY134" s="192" t="s">
        <v>129</v>
      </c>
      <c r="BK134" s="194">
        <f>SUM(BK135:BK143)</f>
        <v>0</v>
      </c>
    </row>
    <row r="135" s="2" customFormat="1" ht="16.5" customHeight="1">
      <c r="A135" s="37"/>
      <c r="B135" s="38"/>
      <c r="C135" s="195" t="s">
        <v>186</v>
      </c>
      <c r="D135" s="195" t="s">
        <v>130</v>
      </c>
      <c r="E135" s="196" t="s">
        <v>251</v>
      </c>
      <c r="F135" s="197" t="s">
        <v>252</v>
      </c>
      <c r="G135" s="198" t="s">
        <v>149</v>
      </c>
      <c r="H135" s="199">
        <v>410</v>
      </c>
      <c r="I135" s="200"/>
      <c r="J135" s="201">
        <f>ROUND(I135*H135,2)</f>
        <v>0</v>
      </c>
      <c r="K135" s="197" t="s">
        <v>134</v>
      </c>
      <c r="L135" s="43"/>
      <c r="M135" s="202" t="s">
        <v>19</v>
      </c>
      <c r="N135" s="203" t="s">
        <v>48</v>
      </c>
      <c r="O135" s="83"/>
      <c r="P135" s="204">
        <f>O135*H135</f>
        <v>0</v>
      </c>
      <c r="Q135" s="204">
        <v>0</v>
      </c>
      <c r="R135" s="204">
        <f>Q135*H135</f>
        <v>0</v>
      </c>
      <c r="S135" s="204">
        <v>-0.0080000000000000002</v>
      </c>
      <c r="T135" s="205">
        <f>S135*H135</f>
        <v>-3.2800000000000002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6" t="s">
        <v>135</v>
      </c>
      <c r="AT135" s="206" t="s">
        <v>130</v>
      </c>
      <c r="AU135" s="206" t="s">
        <v>85</v>
      </c>
      <c r="AY135" s="16" t="s">
        <v>129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85</v>
      </c>
      <c r="BK135" s="207">
        <f>ROUND(I135*H135,2)</f>
        <v>0</v>
      </c>
      <c r="BL135" s="16" t="s">
        <v>135</v>
      </c>
      <c r="BM135" s="206" t="s">
        <v>164</v>
      </c>
    </row>
    <row r="136" s="2" customFormat="1" ht="16.5" customHeight="1">
      <c r="A136" s="37"/>
      <c r="B136" s="38"/>
      <c r="C136" s="195" t="s">
        <v>253</v>
      </c>
      <c r="D136" s="195" t="s">
        <v>130</v>
      </c>
      <c r="E136" s="196" t="s">
        <v>254</v>
      </c>
      <c r="F136" s="197" t="s">
        <v>255</v>
      </c>
      <c r="G136" s="198" t="s">
        <v>149</v>
      </c>
      <c r="H136" s="199">
        <v>30.300000000000001</v>
      </c>
      <c r="I136" s="200"/>
      <c r="J136" s="201">
        <f>ROUND(I136*H136,2)</f>
        <v>0</v>
      </c>
      <c r="K136" s="197" t="s">
        <v>134</v>
      </c>
      <c r="L136" s="43"/>
      <c r="M136" s="202" t="s">
        <v>19</v>
      </c>
      <c r="N136" s="203" t="s">
        <v>48</v>
      </c>
      <c r="O136" s="83"/>
      <c r="P136" s="204">
        <f>O136*H136</f>
        <v>0</v>
      </c>
      <c r="Q136" s="204">
        <v>0</v>
      </c>
      <c r="R136" s="204">
        <f>Q136*H136</f>
        <v>0</v>
      </c>
      <c r="S136" s="204">
        <v>-0.058999999999999997</v>
      </c>
      <c r="T136" s="205">
        <f>S136*H136</f>
        <v>-1.7876999999999998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6" t="s">
        <v>135</v>
      </c>
      <c r="AT136" s="206" t="s">
        <v>130</v>
      </c>
      <c r="AU136" s="206" t="s">
        <v>85</v>
      </c>
      <c r="AY136" s="16" t="s">
        <v>129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85</v>
      </c>
      <c r="BK136" s="207">
        <f>ROUND(I136*H136,2)</f>
        <v>0</v>
      </c>
      <c r="BL136" s="16" t="s">
        <v>135</v>
      </c>
      <c r="BM136" s="206" t="s">
        <v>256</v>
      </c>
    </row>
    <row r="137" s="2" customFormat="1" ht="16.5" customHeight="1">
      <c r="A137" s="37"/>
      <c r="B137" s="38"/>
      <c r="C137" s="195" t="s">
        <v>189</v>
      </c>
      <c r="D137" s="195" t="s">
        <v>130</v>
      </c>
      <c r="E137" s="196" t="s">
        <v>257</v>
      </c>
      <c r="F137" s="197" t="s">
        <v>258</v>
      </c>
      <c r="G137" s="198" t="s">
        <v>149</v>
      </c>
      <c r="H137" s="199">
        <v>30.300000000000001</v>
      </c>
      <c r="I137" s="200"/>
      <c r="J137" s="201">
        <f>ROUND(I137*H137,2)</f>
        <v>0</v>
      </c>
      <c r="K137" s="197" t="s">
        <v>134</v>
      </c>
      <c r="L137" s="43"/>
      <c r="M137" s="202" t="s">
        <v>19</v>
      </c>
      <c r="N137" s="203" t="s">
        <v>48</v>
      </c>
      <c r="O137" s="83"/>
      <c r="P137" s="204">
        <f>O137*H137</f>
        <v>0</v>
      </c>
      <c r="Q137" s="204">
        <v>0</v>
      </c>
      <c r="R137" s="204">
        <f>Q137*H137</f>
        <v>0</v>
      </c>
      <c r="S137" s="204">
        <v>-0.014</v>
      </c>
      <c r="T137" s="205">
        <f>S137*H137</f>
        <v>-0.42420000000000002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6" t="s">
        <v>135</v>
      </c>
      <c r="AT137" s="206" t="s">
        <v>130</v>
      </c>
      <c r="AU137" s="206" t="s">
        <v>85</v>
      </c>
      <c r="AY137" s="16" t="s">
        <v>129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6" t="s">
        <v>85</v>
      </c>
      <c r="BK137" s="207">
        <f>ROUND(I137*H137,2)</f>
        <v>0</v>
      </c>
      <c r="BL137" s="16" t="s">
        <v>135</v>
      </c>
      <c r="BM137" s="206" t="s">
        <v>259</v>
      </c>
    </row>
    <row r="138" s="2" customFormat="1" ht="16.5" customHeight="1">
      <c r="A138" s="37"/>
      <c r="B138" s="38"/>
      <c r="C138" s="195" t="s">
        <v>260</v>
      </c>
      <c r="D138" s="195" t="s">
        <v>130</v>
      </c>
      <c r="E138" s="196" t="s">
        <v>261</v>
      </c>
      <c r="F138" s="197" t="s">
        <v>262</v>
      </c>
      <c r="G138" s="198" t="s">
        <v>263</v>
      </c>
      <c r="H138" s="199">
        <v>5.71</v>
      </c>
      <c r="I138" s="200"/>
      <c r="J138" s="201">
        <f>ROUND(I138*H138,2)</f>
        <v>0</v>
      </c>
      <c r="K138" s="197" t="s">
        <v>134</v>
      </c>
      <c r="L138" s="43"/>
      <c r="M138" s="202" t="s">
        <v>19</v>
      </c>
      <c r="N138" s="203" t="s">
        <v>48</v>
      </c>
      <c r="O138" s="83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6" t="s">
        <v>135</v>
      </c>
      <c r="AT138" s="206" t="s">
        <v>130</v>
      </c>
      <c r="AU138" s="206" t="s">
        <v>85</v>
      </c>
      <c r="AY138" s="16" t="s">
        <v>129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6" t="s">
        <v>85</v>
      </c>
      <c r="BK138" s="207">
        <f>ROUND(I138*H138,2)</f>
        <v>0</v>
      </c>
      <c r="BL138" s="16" t="s">
        <v>135</v>
      </c>
      <c r="BM138" s="206" t="s">
        <v>264</v>
      </c>
    </row>
    <row r="139" s="2" customFormat="1" ht="16.5" customHeight="1">
      <c r="A139" s="37"/>
      <c r="B139" s="38"/>
      <c r="C139" s="195" t="s">
        <v>193</v>
      </c>
      <c r="D139" s="195" t="s">
        <v>130</v>
      </c>
      <c r="E139" s="196" t="s">
        <v>265</v>
      </c>
      <c r="F139" s="197" t="s">
        <v>266</v>
      </c>
      <c r="G139" s="198" t="s">
        <v>263</v>
      </c>
      <c r="H139" s="199">
        <v>28.550000000000001</v>
      </c>
      <c r="I139" s="200"/>
      <c r="J139" s="201">
        <f>ROUND(I139*H139,2)</f>
        <v>0</v>
      </c>
      <c r="K139" s="197" t="s">
        <v>134</v>
      </c>
      <c r="L139" s="43"/>
      <c r="M139" s="202" t="s">
        <v>19</v>
      </c>
      <c r="N139" s="203" t="s">
        <v>48</v>
      </c>
      <c r="O139" s="83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6" t="s">
        <v>135</v>
      </c>
      <c r="AT139" s="206" t="s">
        <v>130</v>
      </c>
      <c r="AU139" s="206" t="s">
        <v>85</v>
      </c>
      <c r="AY139" s="16" t="s">
        <v>129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6" t="s">
        <v>85</v>
      </c>
      <c r="BK139" s="207">
        <f>ROUND(I139*H139,2)</f>
        <v>0</v>
      </c>
      <c r="BL139" s="16" t="s">
        <v>135</v>
      </c>
      <c r="BM139" s="206" t="s">
        <v>267</v>
      </c>
    </row>
    <row r="140" s="2" customFormat="1" ht="16.5" customHeight="1">
      <c r="A140" s="37"/>
      <c r="B140" s="38"/>
      <c r="C140" s="195" t="s">
        <v>268</v>
      </c>
      <c r="D140" s="195" t="s">
        <v>130</v>
      </c>
      <c r="E140" s="196" t="s">
        <v>269</v>
      </c>
      <c r="F140" s="197" t="s">
        <v>270</v>
      </c>
      <c r="G140" s="198" t="s">
        <v>263</v>
      </c>
      <c r="H140" s="199">
        <v>5.71</v>
      </c>
      <c r="I140" s="200"/>
      <c r="J140" s="201">
        <f>ROUND(I140*H140,2)</f>
        <v>0</v>
      </c>
      <c r="K140" s="197" t="s">
        <v>134</v>
      </c>
      <c r="L140" s="43"/>
      <c r="M140" s="202" t="s">
        <v>19</v>
      </c>
      <c r="N140" s="203" t="s">
        <v>48</v>
      </c>
      <c r="O140" s="83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6" t="s">
        <v>135</v>
      </c>
      <c r="AT140" s="206" t="s">
        <v>130</v>
      </c>
      <c r="AU140" s="206" t="s">
        <v>85</v>
      </c>
      <c r="AY140" s="16" t="s">
        <v>129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" t="s">
        <v>85</v>
      </c>
      <c r="BK140" s="207">
        <f>ROUND(I140*H140,2)</f>
        <v>0</v>
      </c>
      <c r="BL140" s="16" t="s">
        <v>135</v>
      </c>
      <c r="BM140" s="206" t="s">
        <v>271</v>
      </c>
    </row>
    <row r="141" s="2" customFormat="1" ht="16.5" customHeight="1">
      <c r="A141" s="37"/>
      <c r="B141" s="38"/>
      <c r="C141" s="195" t="s">
        <v>197</v>
      </c>
      <c r="D141" s="195" t="s">
        <v>130</v>
      </c>
      <c r="E141" s="196" t="s">
        <v>272</v>
      </c>
      <c r="F141" s="197" t="s">
        <v>273</v>
      </c>
      <c r="G141" s="198" t="s">
        <v>263</v>
      </c>
      <c r="H141" s="199">
        <v>79.939999999999998</v>
      </c>
      <c r="I141" s="200"/>
      <c r="J141" s="201">
        <f>ROUND(I141*H141,2)</f>
        <v>0</v>
      </c>
      <c r="K141" s="197" t="s">
        <v>134</v>
      </c>
      <c r="L141" s="43"/>
      <c r="M141" s="202" t="s">
        <v>19</v>
      </c>
      <c r="N141" s="203" t="s">
        <v>48</v>
      </c>
      <c r="O141" s="83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6" t="s">
        <v>135</v>
      </c>
      <c r="AT141" s="206" t="s">
        <v>130</v>
      </c>
      <c r="AU141" s="206" t="s">
        <v>85</v>
      </c>
      <c r="AY141" s="16" t="s">
        <v>129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6" t="s">
        <v>85</v>
      </c>
      <c r="BK141" s="207">
        <f>ROUND(I141*H141,2)</f>
        <v>0</v>
      </c>
      <c r="BL141" s="16" t="s">
        <v>135</v>
      </c>
      <c r="BM141" s="206" t="s">
        <v>274</v>
      </c>
    </row>
    <row r="142" s="2" customFormat="1" ht="16.5" customHeight="1">
      <c r="A142" s="37"/>
      <c r="B142" s="38"/>
      <c r="C142" s="195" t="s">
        <v>275</v>
      </c>
      <c r="D142" s="195" t="s">
        <v>130</v>
      </c>
      <c r="E142" s="196" t="s">
        <v>276</v>
      </c>
      <c r="F142" s="197" t="s">
        <v>277</v>
      </c>
      <c r="G142" s="198" t="s">
        <v>263</v>
      </c>
      <c r="H142" s="199">
        <v>5.71</v>
      </c>
      <c r="I142" s="200"/>
      <c r="J142" s="201">
        <f>ROUND(I142*H142,2)</f>
        <v>0</v>
      </c>
      <c r="K142" s="197" t="s">
        <v>134</v>
      </c>
      <c r="L142" s="43"/>
      <c r="M142" s="202" t="s">
        <v>19</v>
      </c>
      <c r="N142" s="203" t="s">
        <v>48</v>
      </c>
      <c r="O142" s="83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6" t="s">
        <v>135</v>
      </c>
      <c r="AT142" s="206" t="s">
        <v>130</v>
      </c>
      <c r="AU142" s="206" t="s">
        <v>85</v>
      </c>
      <c r="AY142" s="16" t="s">
        <v>129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85</v>
      </c>
      <c r="BK142" s="207">
        <f>ROUND(I142*H142,2)</f>
        <v>0</v>
      </c>
      <c r="BL142" s="16" t="s">
        <v>135</v>
      </c>
      <c r="BM142" s="206" t="s">
        <v>278</v>
      </c>
    </row>
    <row r="143" s="2" customFormat="1" ht="16.5" customHeight="1">
      <c r="A143" s="37"/>
      <c r="B143" s="38"/>
      <c r="C143" s="195" t="s">
        <v>201</v>
      </c>
      <c r="D143" s="195" t="s">
        <v>130</v>
      </c>
      <c r="E143" s="196" t="s">
        <v>279</v>
      </c>
      <c r="F143" s="197" t="s">
        <v>280</v>
      </c>
      <c r="G143" s="198" t="s">
        <v>263</v>
      </c>
      <c r="H143" s="199">
        <v>5.71</v>
      </c>
      <c r="I143" s="200"/>
      <c r="J143" s="201">
        <f>ROUND(I143*H143,2)</f>
        <v>0</v>
      </c>
      <c r="K143" s="197" t="s">
        <v>134</v>
      </c>
      <c r="L143" s="43"/>
      <c r="M143" s="202" t="s">
        <v>19</v>
      </c>
      <c r="N143" s="203" t="s">
        <v>48</v>
      </c>
      <c r="O143" s="83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6" t="s">
        <v>135</v>
      </c>
      <c r="AT143" s="206" t="s">
        <v>130</v>
      </c>
      <c r="AU143" s="206" t="s">
        <v>85</v>
      </c>
      <c r="AY143" s="16" t="s">
        <v>129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85</v>
      </c>
      <c r="BK143" s="207">
        <f>ROUND(I143*H143,2)</f>
        <v>0</v>
      </c>
      <c r="BL143" s="16" t="s">
        <v>135</v>
      </c>
      <c r="BM143" s="206" t="s">
        <v>281</v>
      </c>
    </row>
    <row r="144" s="11" customFormat="1" ht="25.92" customHeight="1">
      <c r="A144" s="11"/>
      <c r="B144" s="181"/>
      <c r="C144" s="182"/>
      <c r="D144" s="183" t="s">
        <v>76</v>
      </c>
      <c r="E144" s="184" t="s">
        <v>282</v>
      </c>
      <c r="F144" s="184" t="s">
        <v>283</v>
      </c>
      <c r="G144" s="182"/>
      <c r="H144" s="182"/>
      <c r="I144" s="185"/>
      <c r="J144" s="186">
        <f>BK144</f>
        <v>0</v>
      </c>
      <c r="K144" s="182"/>
      <c r="L144" s="187"/>
      <c r="M144" s="188"/>
      <c r="N144" s="189"/>
      <c r="O144" s="189"/>
      <c r="P144" s="190">
        <f>P145</f>
        <v>0</v>
      </c>
      <c r="Q144" s="189"/>
      <c r="R144" s="190">
        <f>R145</f>
        <v>0</v>
      </c>
      <c r="S144" s="189"/>
      <c r="T144" s="191">
        <f>T145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92" t="s">
        <v>85</v>
      </c>
      <c r="AT144" s="193" t="s">
        <v>76</v>
      </c>
      <c r="AU144" s="193" t="s">
        <v>77</v>
      </c>
      <c r="AY144" s="192" t="s">
        <v>129</v>
      </c>
      <c r="BK144" s="194">
        <f>BK145</f>
        <v>0</v>
      </c>
    </row>
    <row r="145" s="2" customFormat="1" ht="16.5" customHeight="1">
      <c r="A145" s="37"/>
      <c r="B145" s="38"/>
      <c r="C145" s="195" t="s">
        <v>284</v>
      </c>
      <c r="D145" s="195" t="s">
        <v>130</v>
      </c>
      <c r="E145" s="196" t="s">
        <v>285</v>
      </c>
      <c r="F145" s="197" t="s">
        <v>286</v>
      </c>
      <c r="G145" s="198" t="s">
        <v>263</v>
      </c>
      <c r="H145" s="199">
        <v>42.399999999999999</v>
      </c>
      <c r="I145" s="200"/>
      <c r="J145" s="201">
        <f>ROUND(I145*H145,2)</f>
        <v>0</v>
      </c>
      <c r="K145" s="197" t="s">
        <v>134</v>
      </c>
      <c r="L145" s="43"/>
      <c r="M145" s="202" t="s">
        <v>19</v>
      </c>
      <c r="N145" s="203" t="s">
        <v>48</v>
      </c>
      <c r="O145" s="83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6" t="s">
        <v>135</v>
      </c>
      <c r="AT145" s="206" t="s">
        <v>130</v>
      </c>
      <c r="AU145" s="206" t="s">
        <v>85</v>
      </c>
      <c r="AY145" s="16" t="s">
        <v>129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85</v>
      </c>
      <c r="BK145" s="207">
        <f>ROUND(I145*H145,2)</f>
        <v>0</v>
      </c>
      <c r="BL145" s="16" t="s">
        <v>135</v>
      </c>
      <c r="BM145" s="206" t="s">
        <v>287</v>
      </c>
    </row>
    <row r="146" s="11" customFormat="1" ht="25.92" customHeight="1">
      <c r="A146" s="11"/>
      <c r="B146" s="181"/>
      <c r="C146" s="182"/>
      <c r="D146" s="183" t="s">
        <v>76</v>
      </c>
      <c r="E146" s="184" t="s">
        <v>288</v>
      </c>
      <c r="F146" s="184" t="s">
        <v>289</v>
      </c>
      <c r="G146" s="182"/>
      <c r="H146" s="182"/>
      <c r="I146" s="185"/>
      <c r="J146" s="186">
        <f>BK146</f>
        <v>0</v>
      </c>
      <c r="K146" s="182"/>
      <c r="L146" s="187"/>
      <c r="M146" s="188"/>
      <c r="N146" s="189"/>
      <c r="O146" s="189"/>
      <c r="P146" s="190">
        <f>SUM(P147:P167)</f>
        <v>0</v>
      </c>
      <c r="Q146" s="189"/>
      <c r="R146" s="190">
        <f>SUM(R147:R167)</f>
        <v>0.015099999999999999</v>
      </c>
      <c r="S146" s="189"/>
      <c r="T146" s="191">
        <f>SUM(T147:T167)</f>
        <v>-0.062859999999999999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192" t="s">
        <v>87</v>
      </c>
      <c r="AT146" s="193" t="s">
        <v>76</v>
      </c>
      <c r="AU146" s="193" t="s">
        <v>77</v>
      </c>
      <c r="AY146" s="192" t="s">
        <v>129</v>
      </c>
      <c r="BK146" s="194">
        <f>SUM(BK147:BK167)</f>
        <v>0</v>
      </c>
    </row>
    <row r="147" s="2" customFormat="1" ht="16.5" customHeight="1">
      <c r="A147" s="37"/>
      <c r="B147" s="38"/>
      <c r="C147" s="195" t="s">
        <v>209</v>
      </c>
      <c r="D147" s="195" t="s">
        <v>130</v>
      </c>
      <c r="E147" s="196" t="s">
        <v>205</v>
      </c>
      <c r="F147" s="197" t="s">
        <v>290</v>
      </c>
      <c r="G147" s="198" t="s">
        <v>149</v>
      </c>
      <c r="H147" s="199">
        <v>3</v>
      </c>
      <c r="I147" s="200"/>
      <c r="J147" s="201">
        <f>ROUND(I147*H147,2)</f>
        <v>0</v>
      </c>
      <c r="K147" s="197" t="s">
        <v>19</v>
      </c>
      <c r="L147" s="43"/>
      <c r="M147" s="202" t="s">
        <v>19</v>
      </c>
      <c r="N147" s="203" t="s">
        <v>48</v>
      </c>
      <c r="O147" s="83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6" t="s">
        <v>162</v>
      </c>
      <c r="AT147" s="206" t="s">
        <v>130</v>
      </c>
      <c r="AU147" s="206" t="s">
        <v>85</v>
      </c>
      <c r="AY147" s="16" t="s">
        <v>129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85</v>
      </c>
      <c r="BK147" s="207">
        <f>ROUND(I147*H147,2)</f>
        <v>0</v>
      </c>
      <c r="BL147" s="16" t="s">
        <v>162</v>
      </c>
      <c r="BM147" s="206" t="s">
        <v>291</v>
      </c>
    </row>
    <row r="148" s="2" customFormat="1" ht="16.5" customHeight="1">
      <c r="A148" s="37"/>
      <c r="B148" s="38"/>
      <c r="C148" s="195" t="s">
        <v>292</v>
      </c>
      <c r="D148" s="195" t="s">
        <v>130</v>
      </c>
      <c r="E148" s="196" t="s">
        <v>220</v>
      </c>
      <c r="F148" s="197" t="s">
        <v>293</v>
      </c>
      <c r="G148" s="198" t="s">
        <v>149</v>
      </c>
      <c r="H148" s="199">
        <v>7.9800000000000004</v>
      </c>
      <c r="I148" s="200"/>
      <c r="J148" s="201">
        <f>ROUND(I148*H148,2)</f>
        <v>0</v>
      </c>
      <c r="K148" s="197" t="s">
        <v>19</v>
      </c>
      <c r="L148" s="43"/>
      <c r="M148" s="202" t="s">
        <v>19</v>
      </c>
      <c r="N148" s="203" t="s">
        <v>48</v>
      </c>
      <c r="O148" s="83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6" t="s">
        <v>162</v>
      </c>
      <c r="AT148" s="206" t="s">
        <v>130</v>
      </c>
      <c r="AU148" s="206" t="s">
        <v>85</v>
      </c>
      <c r="AY148" s="16" t="s">
        <v>129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85</v>
      </c>
      <c r="BK148" s="207">
        <f>ROUND(I148*H148,2)</f>
        <v>0</v>
      </c>
      <c r="BL148" s="16" t="s">
        <v>162</v>
      </c>
      <c r="BM148" s="206" t="s">
        <v>294</v>
      </c>
    </row>
    <row r="149" s="2" customFormat="1" ht="16.5" customHeight="1">
      <c r="A149" s="37"/>
      <c r="B149" s="38"/>
      <c r="C149" s="195" t="s">
        <v>212</v>
      </c>
      <c r="D149" s="195" t="s">
        <v>130</v>
      </c>
      <c r="E149" s="196" t="s">
        <v>295</v>
      </c>
      <c r="F149" s="197" t="s">
        <v>296</v>
      </c>
      <c r="G149" s="198" t="s">
        <v>149</v>
      </c>
      <c r="H149" s="199">
        <v>5.5999999999999996</v>
      </c>
      <c r="I149" s="200"/>
      <c r="J149" s="201">
        <f>ROUND(I149*H149,2)</f>
        <v>0</v>
      </c>
      <c r="K149" s="197" t="s">
        <v>19</v>
      </c>
      <c r="L149" s="43"/>
      <c r="M149" s="202" t="s">
        <v>19</v>
      </c>
      <c r="N149" s="203" t="s">
        <v>48</v>
      </c>
      <c r="O149" s="83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6" t="s">
        <v>162</v>
      </c>
      <c r="AT149" s="206" t="s">
        <v>130</v>
      </c>
      <c r="AU149" s="206" t="s">
        <v>85</v>
      </c>
      <c r="AY149" s="16" t="s">
        <v>129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85</v>
      </c>
      <c r="BK149" s="207">
        <f>ROUND(I149*H149,2)</f>
        <v>0</v>
      </c>
      <c r="BL149" s="16" t="s">
        <v>162</v>
      </c>
      <c r="BM149" s="206" t="s">
        <v>297</v>
      </c>
    </row>
    <row r="150" s="2" customFormat="1" ht="16.5" customHeight="1">
      <c r="A150" s="37"/>
      <c r="B150" s="38"/>
      <c r="C150" s="195" t="s">
        <v>298</v>
      </c>
      <c r="D150" s="195" t="s">
        <v>130</v>
      </c>
      <c r="E150" s="196" t="s">
        <v>224</v>
      </c>
      <c r="F150" s="197" t="s">
        <v>299</v>
      </c>
      <c r="G150" s="198" t="s">
        <v>149</v>
      </c>
      <c r="H150" s="199">
        <v>11.747999999999999</v>
      </c>
      <c r="I150" s="200"/>
      <c r="J150" s="201">
        <f>ROUND(I150*H150,2)</f>
        <v>0</v>
      </c>
      <c r="K150" s="197" t="s">
        <v>19</v>
      </c>
      <c r="L150" s="43"/>
      <c r="M150" s="202" t="s">
        <v>19</v>
      </c>
      <c r="N150" s="203" t="s">
        <v>48</v>
      </c>
      <c r="O150" s="83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6" t="s">
        <v>162</v>
      </c>
      <c r="AT150" s="206" t="s">
        <v>130</v>
      </c>
      <c r="AU150" s="206" t="s">
        <v>85</v>
      </c>
      <c r="AY150" s="16" t="s">
        <v>129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6" t="s">
        <v>85</v>
      </c>
      <c r="BK150" s="207">
        <f>ROUND(I150*H150,2)</f>
        <v>0</v>
      </c>
      <c r="BL150" s="16" t="s">
        <v>162</v>
      </c>
      <c r="BM150" s="206" t="s">
        <v>300</v>
      </c>
    </row>
    <row r="151" s="2" customFormat="1" ht="16.5" customHeight="1">
      <c r="A151" s="37"/>
      <c r="B151" s="38"/>
      <c r="C151" s="195" t="s">
        <v>216</v>
      </c>
      <c r="D151" s="195" t="s">
        <v>130</v>
      </c>
      <c r="E151" s="196" t="s">
        <v>301</v>
      </c>
      <c r="F151" s="197" t="s">
        <v>302</v>
      </c>
      <c r="G151" s="198" t="s">
        <v>149</v>
      </c>
      <c r="H151" s="199">
        <v>7.6559999999999997</v>
      </c>
      <c r="I151" s="200"/>
      <c r="J151" s="201">
        <f>ROUND(I151*H151,2)</f>
        <v>0</v>
      </c>
      <c r="K151" s="197" t="s">
        <v>19</v>
      </c>
      <c r="L151" s="43"/>
      <c r="M151" s="202" t="s">
        <v>19</v>
      </c>
      <c r="N151" s="203" t="s">
        <v>48</v>
      </c>
      <c r="O151" s="83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6" t="s">
        <v>162</v>
      </c>
      <c r="AT151" s="206" t="s">
        <v>130</v>
      </c>
      <c r="AU151" s="206" t="s">
        <v>85</v>
      </c>
      <c r="AY151" s="16" t="s">
        <v>129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6" t="s">
        <v>85</v>
      </c>
      <c r="BK151" s="207">
        <f>ROUND(I151*H151,2)</f>
        <v>0</v>
      </c>
      <c r="BL151" s="16" t="s">
        <v>162</v>
      </c>
      <c r="BM151" s="206" t="s">
        <v>303</v>
      </c>
    </row>
    <row r="152" s="2" customFormat="1" ht="16.5" customHeight="1">
      <c r="A152" s="37"/>
      <c r="B152" s="38"/>
      <c r="C152" s="195" t="s">
        <v>304</v>
      </c>
      <c r="D152" s="195" t="s">
        <v>130</v>
      </c>
      <c r="E152" s="196" t="s">
        <v>239</v>
      </c>
      <c r="F152" s="197" t="s">
        <v>305</v>
      </c>
      <c r="G152" s="198" t="s">
        <v>149</v>
      </c>
      <c r="H152" s="199">
        <v>2.6000000000000001</v>
      </c>
      <c r="I152" s="200"/>
      <c r="J152" s="201">
        <f>ROUND(I152*H152,2)</f>
        <v>0</v>
      </c>
      <c r="K152" s="197" t="s">
        <v>19</v>
      </c>
      <c r="L152" s="43"/>
      <c r="M152" s="202" t="s">
        <v>19</v>
      </c>
      <c r="N152" s="203" t="s">
        <v>48</v>
      </c>
      <c r="O152" s="83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6" t="s">
        <v>162</v>
      </c>
      <c r="AT152" s="206" t="s">
        <v>130</v>
      </c>
      <c r="AU152" s="206" t="s">
        <v>85</v>
      </c>
      <c r="AY152" s="16" t="s">
        <v>129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85</v>
      </c>
      <c r="BK152" s="207">
        <f>ROUND(I152*H152,2)</f>
        <v>0</v>
      </c>
      <c r="BL152" s="16" t="s">
        <v>162</v>
      </c>
      <c r="BM152" s="206" t="s">
        <v>205</v>
      </c>
    </row>
    <row r="153" s="2" customFormat="1" ht="16.5" customHeight="1">
      <c r="A153" s="37"/>
      <c r="B153" s="38"/>
      <c r="C153" s="195" t="s">
        <v>220</v>
      </c>
      <c r="D153" s="195" t="s">
        <v>130</v>
      </c>
      <c r="E153" s="196" t="s">
        <v>306</v>
      </c>
      <c r="F153" s="197" t="s">
        <v>307</v>
      </c>
      <c r="G153" s="198" t="s">
        <v>141</v>
      </c>
      <c r="H153" s="199">
        <v>70</v>
      </c>
      <c r="I153" s="200"/>
      <c r="J153" s="201">
        <f>ROUND(I153*H153,2)</f>
        <v>0</v>
      </c>
      <c r="K153" s="197" t="s">
        <v>19</v>
      </c>
      <c r="L153" s="43"/>
      <c r="M153" s="202" t="s">
        <v>19</v>
      </c>
      <c r="N153" s="203" t="s">
        <v>48</v>
      </c>
      <c r="O153" s="83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6" t="s">
        <v>162</v>
      </c>
      <c r="AT153" s="206" t="s">
        <v>130</v>
      </c>
      <c r="AU153" s="206" t="s">
        <v>85</v>
      </c>
      <c r="AY153" s="16" t="s">
        <v>129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85</v>
      </c>
      <c r="BK153" s="207">
        <f>ROUND(I153*H153,2)</f>
        <v>0</v>
      </c>
      <c r="BL153" s="16" t="s">
        <v>162</v>
      </c>
      <c r="BM153" s="206" t="s">
        <v>244</v>
      </c>
    </row>
    <row r="154" s="2" customFormat="1" ht="16.5" customHeight="1">
      <c r="A154" s="37"/>
      <c r="B154" s="38"/>
      <c r="C154" s="195" t="s">
        <v>295</v>
      </c>
      <c r="D154" s="195" t="s">
        <v>130</v>
      </c>
      <c r="E154" s="196" t="s">
        <v>231</v>
      </c>
      <c r="F154" s="197" t="s">
        <v>308</v>
      </c>
      <c r="G154" s="198" t="s">
        <v>141</v>
      </c>
      <c r="H154" s="199">
        <v>73</v>
      </c>
      <c r="I154" s="200"/>
      <c r="J154" s="201">
        <f>ROUND(I154*H154,2)</f>
        <v>0</v>
      </c>
      <c r="K154" s="197" t="s">
        <v>19</v>
      </c>
      <c r="L154" s="43"/>
      <c r="M154" s="202" t="s">
        <v>19</v>
      </c>
      <c r="N154" s="203" t="s">
        <v>48</v>
      </c>
      <c r="O154" s="83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6" t="s">
        <v>162</v>
      </c>
      <c r="AT154" s="206" t="s">
        <v>130</v>
      </c>
      <c r="AU154" s="206" t="s">
        <v>85</v>
      </c>
      <c r="AY154" s="16" t="s">
        <v>129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6" t="s">
        <v>85</v>
      </c>
      <c r="BK154" s="207">
        <f>ROUND(I154*H154,2)</f>
        <v>0</v>
      </c>
      <c r="BL154" s="16" t="s">
        <v>162</v>
      </c>
      <c r="BM154" s="206" t="s">
        <v>309</v>
      </c>
    </row>
    <row r="155" s="2" customFormat="1" ht="16.5" customHeight="1">
      <c r="A155" s="37"/>
      <c r="B155" s="38"/>
      <c r="C155" s="195" t="s">
        <v>224</v>
      </c>
      <c r="D155" s="195" t="s">
        <v>130</v>
      </c>
      <c r="E155" s="196" t="s">
        <v>227</v>
      </c>
      <c r="F155" s="197" t="s">
        <v>310</v>
      </c>
      <c r="G155" s="198" t="s">
        <v>149</v>
      </c>
      <c r="H155" s="199">
        <v>1.5</v>
      </c>
      <c r="I155" s="200"/>
      <c r="J155" s="201">
        <f>ROUND(I155*H155,2)</f>
        <v>0</v>
      </c>
      <c r="K155" s="197" t="s">
        <v>19</v>
      </c>
      <c r="L155" s="43"/>
      <c r="M155" s="202" t="s">
        <v>19</v>
      </c>
      <c r="N155" s="203" t="s">
        <v>48</v>
      </c>
      <c r="O155" s="83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6" t="s">
        <v>162</v>
      </c>
      <c r="AT155" s="206" t="s">
        <v>130</v>
      </c>
      <c r="AU155" s="206" t="s">
        <v>85</v>
      </c>
      <c r="AY155" s="16" t="s">
        <v>129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85</v>
      </c>
      <c r="BK155" s="207">
        <f>ROUND(I155*H155,2)</f>
        <v>0</v>
      </c>
      <c r="BL155" s="16" t="s">
        <v>162</v>
      </c>
      <c r="BM155" s="206" t="s">
        <v>311</v>
      </c>
    </row>
    <row r="156" s="2" customFormat="1" ht="16.5" customHeight="1">
      <c r="A156" s="37"/>
      <c r="B156" s="38"/>
      <c r="C156" s="195" t="s">
        <v>301</v>
      </c>
      <c r="D156" s="195" t="s">
        <v>130</v>
      </c>
      <c r="E156" s="196" t="s">
        <v>259</v>
      </c>
      <c r="F156" s="197" t="s">
        <v>312</v>
      </c>
      <c r="G156" s="198" t="s">
        <v>149</v>
      </c>
      <c r="H156" s="199">
        <v>1.5</v>
      </c>
      <c r="I156" s="200"/>
      <c r="J156" s="201">
        <f>ROUND(I156*H156,2)</f>
        <v>0</v>
      </c>
      <c r="K156" s="197" t="s">
        <v>19</v>
      </c>
      <c r="L156" s="43"/>
      <c r="M156" s="202" t="s">
        <v>19</v>
      </c>
      <c r="N156" s="203" t="s">
        <v>48</v>
      </c>
      <c r="O156" s="83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6" t="s">
        <v>162</v>
      </c>
      <c r="AT156" s="206" t="s">
        <v>130</v>
      </c>
      <c r="AU156" s="206" t="s">
        <v>85</v>
      </c>
      <c r="AY156" s="16" t="s">
        <v>129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6" t="s">
        <v>85</v>
      </c>
      <c r="BK156" s="207">
        <f>ROUND(I156*H156,2)</f>
        <v>0</v>
      </c>
      <c r="BL156" s="16" t="s">
        <v>162</v>
      </c>
      <c r="BM156" s="206" t="s">
        <v>313</v>
      </c>
    </row>
    <row r="157" s="2" customFormat="1" ht="16.5" customHeight="1">
      <c r="A157" s="37"/>
      <c r="B157" s="38"/>
      <c r="C157" s="195" t="s">
        <v>227</v>
      </c>
      <c r="D157" s="195" t="s">
        <v>130</v>
      </c>
      <c r="E157" s="196" t="s">
        <v>314</v>
      </c>
      <c r="F157" s="197" t="s">
        <v>315</v>
      </c>
      <c r="G157" s="198" t="s">
        <v>200</v>
      </c>
      <c r="H157" s="199">
        <v>2</v>
      </c>
      <c r="I157" s="200"/>
      <c r="J157" s="201">
        <f>ROUND(I157*H157,2)</f>
        <v>0</v>
      </c>
      <c r="K157" s="197" t="s">
        <v>19</v>
      </c>
      <c r="L157" s="43"/>
      <c r="M157" s="202" t="s">
        <v>19</v>
      </c>
      <c r="N157" s="203" t="s">
        <v>48</v>
      </c>
      <c r="O157" s="83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6" t="s">
        <v>162</v>
      </c>
      <c r="AT157" s="206" t="s">
        <v>130</v>
      </c>
      <c r="AU157" s="206" t="s">
        <v>85</v>
      </c>
      <c r="AY157" s="16" t="s">
        <v>129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85</v>
      </c>
      <c r="BK157" s="207">
        <f>ROUND(I157*H157,2)</f>
        <v>0</v>
      </c>
      <c r="BL157" s="16" t="s">
        <v>162</v>
      </c>
      <c r="BM157" s="206" t="s">
        <v>316</v>
      </c>
    </row>
    <row r="158" s="2" customFormat="1" ht="16.5" customHeight="1">
      <c r="A158" s="37"/>
      <c r="B158" s="38"/>
      <c r="C158" s="195" t="s">
        <v>306</v>
      </c>
      <c r="D158" s="195" t="s">
        <v>130</v>
      </c>
      <c r="E158" s="196" t="s">
        <v>317</v>
      </c>
      <c r="F158" s="197" t="s">
        <v>318</v>
      </c>
      <c r="G158" s="198" t="s">
        <v>141</v>
      </c>
      <c r="H158" s="199">
        <v>20</v>
      </c>
      <c r="I158" s="200"/>
      <c r="J158" s="201">
        <f>ROUND(I158*H158,2)</f>
        <v>0</v>
      </c>
      <c r="K158" s="197" t="s">
        <v>134</v>
      </c>
      <c r="L158" s="43"/>
      <c r="M158" s="202" t="s">
        <v>19</v>
      </c>
      <c r="N158" s="203" t="s">
        <v>48</v>
      </c>
      <c r="O158" s="83"/>
      <c r="P158" s="204">
        <f>O158*H158</f>
        <v>0</v>
      </c>
      <c r="Q158" s="204">
        <v>0</v>
      </c>
      <c r="R158" s="204">
        <f>Q158*H158</f>
        <v>0</v>
      </c>
      <c r="S158" s="204">
        <v>-0.0028500000000000001</v>
      </c>
      <c r="T158" s="205">
        <f>S158*H158</f>
        <v>-0.057000000000000002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6" t="s">
        <v>162</v>
      </c>
      <c r="AT158" s="206" t="s">
        <v>130</v>
      </c>
      <c r="AU158" s="206" t="s">
        <v>85</v>
      </c>
      <c r="AY158" s="16" t="s">
        <v>129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6" t="s">
        <v>85</v>
      </c>
      <c r="BK158" s="207">
        <f>ROUND(I158*H158,2)</f>
        <v>0</v>
      </c>
      <c r="BL158" s="16" t="s">
        <v>162</v>
      </c>
      <c r="BM158" s="206" t="s">
        <v>319</v>
      </c>
    </row>
    <row r="159" s="2" customFormat="1" ht="16.5" customHeight="1">
      <c r="A159" s="37"/>
      <c r="B159" s="38"/>
      <c r="C159" s="195" t="s">
        <v>231</v>
      </c>
      <c r="D159" s="195" t="s">
        <v>130</v>
      </c>
      <c r="E159" s="196" t="s">
        <v>320</v>
      </c>
      <c r="F159" s="197" t="s">
        <v>321</v>
      </c>
      <c r="G159" s="198" t="s">
        <v>322</v>
      </c>
      <c r="H159" s="199">
        <v>10</v>
      </c>
      <c r="I159" s="200"/>
      <c r="J159" s="201">
        <f>ROUND(I159*H159,2)</f>
        <v>0</v>
      </c>
      <c r="K159" s="197" t="s">
        <v>134</v>
      </c>
      <c r="L159" s="43"/>
      <c r="M159" s="202" t="s">
        <v>19</v>
      </c>
      <c r="N159" s="203" t="s">
        <v>48</v>
      </c>
      <c r="O159" s="83"/>
      <c r="P159" s="204">
        <f>O159*H159</f>
        <v>0</v>
      </c>
      <c r="Q159" s="204">
        <v>0.00052999999999999998</v>
      </c>
      <c r="R159" s="204">
        <f>Q159*H159</f>
        <v>0.0053</v>
      </c>
      <c r="S159" s="204">
        <v>0</v>
      </c>
      <c r="T159" s="20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6" t="s">
        <v>162</v>
      </c>
      <c r="AT159" s="206" t="s">
        <v>130</v>
      </c>
      <c r="AU159" s="206" t="s">
        <v>85</v>
      </c>
      <c r="AY159" s="16" t="s">
        <v>129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6" t="s">
        <v>85</v>
      </c>
      <c r="BK159" s="207">
        <f>ROUND(I159*H159,2)</f>
        <v>0</v>
      </c>
      <c r="BL159" s="16" t="s">
        <v>162</v>
      </c>
      <c r="BM159" s="206" t="s">
        <v>323</v>
      </c>
    </row>
    <row r="160" s="2" customFormat="1" ht="16.5" customHeight="1">
      <c r="A160" s="37"/>
      <c r="B160" s="38"/>
      <c r="C160" s="195" t="s">
        <v>324</v>
      </c>
      <c r="D160" s="195" t="s">
        <v>130</v>
      </c>
      <c r="E160" s="196" t="s">
        <v>325</v>
      </c>
      <c r="F160" s="197" t="s">
        <v>326</v>
      </c>
      <c r="G160" s="198" t="s">
        <v>141</v>
      </c>
      <c r="H160" s="199">
        <v>20</v>
      </c>
      <c r="I160" s="200"/>
      <c r="J160" s="201">
        <f>ROUND(I160*H160,2)</f>
        <v>0</v>
      </c>
      <c r="K160" s="197" t="s">
        <v>134</v>
      </c>
      <c r="L160" s="43"/>
      <c r="M160" s="202" t="s">
        <v>19</v>
      </c>
      <c r="N160" s="203" t="s">
        <v>48</v>
      </c>
      <c r="O160" s="83"/>
      <c r="P160" s="204">
        <f>O160*H160</f>
        <v>0</v>
      </c>
      <c r="Q160" s="204">
        <v>6.9999999999999994E-05</v>
      </c>
      <c r="R160" s="204">
        <f>Q160*H160</f>
        <v>0.0013999999999999998</v>
      </c>
      <c r="S160" s="204">
        <v>0</v>
      </c>
      <c r="T160" s="20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6" t="s">
        <v>162</v>
      </c>
      <c r="AT160" s="206" t="s">
        <v>130</v>
      </c>
      <c r="AU160" s="206" t="s">
        <v>85</v>
      </c>
      <c r="AY160" s="16" t="s">
        <v>129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6" t="s">
        <v>85</v>
      </c>
      <c r="BK160" s="207">
        <f>ROUND(I160*H160,2)</f>
        <v>0</v>
      </c>
      <c r="BL160" s="16" t="s">
        <v>162</v>
      </c>
      <c r="BM160" s="206" t="s">
        <v>327</v>
      </c>
    </row>
    <row r="161" s="2" customFormat="1" ht="16.5" customHeight="1">
      <c r="A161" s="37"/>
      <c r="B161" s="38"/>
      <c r="C161" s="195" t="s">
        <v>234</v>
      </c>
      <c r="D161" s="195" t="s">
        <v>130</v>
      </c>
      <c r="E161" s="196" t="s">
        <v>324</v>
      </c>
      <c r="F161" s="197" t="s">
        <v>328</v>
      </c>
      <c r="G161" s="198" t="s">
        <v>141</v>
      </c>
      <c r="H161" s="199">
        <v>40</v>
      </c>
      <c r="I161" s="200"/>
      <c r="J161" s="201">
        <f>ROUND(I161*H161,2)</f>
        <v>0</v>
      </c>
      <c r="K161" s="197" t="s">
        <v>19</v>
      </c>
      <c r="L161" s="43"/>
      <c r="M161" s="202" t="s">
        <v>19</v>
      </c>
      <c r="N161" s="203" t="s">
        <v>48</v>
      </c>
      <c r="O161" s="83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6" t="s">
        <v>162</v>
      </c>
      <c r="AT161" s="206" t="s">
        <v>130</v>
      </c>
      <c r="AU161" s="206" t="s">
        <v>85</v>
      </c>
      <c r="AY161" s="16" t="s">
        <v>129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6" t="s">
        <v>85</v>
      </c>
      <c r="BK161" s="207">
        <f>ROUND(I161*H161,2)</f>
        <v>0</v>
      </c>
      <c r="BL161" s="16" t="s">
        <v>162</v>
      </c>
      <c r="BM161" s="206" t="s">
        <v>329</v>
      </c>
    </row>
    <row r="162" s="2" customFormat="1" ht="16.5" customHeight="1">
      <c r="A162" s="37"/>
      <c r="B162" s="38"/>
      <c r="C162" s="195" t="s">
        <v>330</v>
      </c>
      <c r="D162" s="195" t="s">
        <v>130</v>
      </c>
      <c r="E162" s="196" t="s">
        <v>331</v>
      </c>
      <c r="F162" s="197" t="s">
        <v>332</v>
      </c>
      <c r="G162" s="198" t="s">
        <v>141</v>
      </c>
      <c r="H162" s="199">
        <v>2</v>
      </c>
      <c r="I162" s="200"/>
      <c r="J162" s="201">
        <f>ROUND(I162*H162,2)</f>
        <v>0</v>
      </c>
      <c r="K162" s="197" t="s">
        <v>134</v>
      </c>
      <c r="L162" s="43"/>
      <c r="M162" s="202" t="s">
        <v>19</v>
      </c>
      <c r="N162" s="203" t="s">
        <v>48</v>
      </c>
      <c r="O162" s="83"/>
      <c r="P162" s="204">
        <f>O162*H162</f>
        <v>0</v>
      </c>
      <c r="Q162" s="204">
        <v>0.0041999999999999997</v>
      </c>
      <c r="R162" s="204">
        <f>Q162*H162</f>
        <v>0.0083999999999999995</v>
      </c>
      <c r="S162" s="204">
        <v>0</v>
      </c>
      <c r="T162" s="20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6" t="s">
        <v>162</v>
      </c>
      <c r="AT162" s="206" t="s">
        <v>130</v>
      </c>
      <c r="AU162" s="206" t="s">
        <v>85</v>
      </c>
      <c r="AY162" s="16" t="s">
        <v>129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85</v>
      </c>
      <c r="BK162" s="207">
        <f>ROUND(I162*H162,2)</f>
        <v>0</v>
      </c>
      <c r="BL162" s="16" t="s">
        <v>162</v>
      </c>
      <c r="BM162" s="206" t="s">
        <v>333</v>
      </c>
    </row>
    <row r="163" s="2" customFormat="1" ht="16.5" customHeight="1">
      <c r="A163" s="37"/>
      <c r="B163" s="38"/>
      <c r="C163" s="195" t="s">
        <v>238</v>
      </c>
      <c r="D163" s="195" t="s">
        <v>130</v>
      </c>
      <c r="E163" s="196" t="s">
        <v>234</v>
      </c>
      <c r="F163" s="197" t="s">
        <v>334</v>
      </c>
      <c r="G163" s="198" t="s">
        <v>200</v>
      </c>
      <c r="H163" s="199">
        <v>2</v>
      </c>
      <c r="I163" s="200"/>
      <c r="J163" s="201">
        <f>ROUND(I163*H163,2)</f>
        <v>0</v>
      </c>
      <c r="K163" s="197" t="s">
        <v>19</v>
      </c>
      <c r="L163" s="43"/>
      <c r="M163" s="202" t="s">
        <v>19</v>
      </c>
      <c r="N163" s="203" t="s">
        <v>48</v>
      </c>
      <c r="O163" s="83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6" t="s">
        <v>162</v>
      </c>
      <c r="AT163" s="206" t="s">
        <v>130</v>
      </c>
      <c r="AU163" s="206" t="s">
        <v>85</v>
      </c>
      <c r="AY163" s="16" t="s">
        <v>129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6" t="s">
        <v>85</v>
      </c>
      <c r="BK163" s="207">
        <f>ROUND(I163*H163,2)</f>
        <v>0</v>
      </c>
      <c r="BL163" s="16" t="s">
        <v>162</v>
      </c>
      <c r="BM163" s="206" t="s">
        <v>335</v>
      </c>
    </row>
    <row r="164" s="2" customFormat="1" ht="16.5" customHeight="1">
      <c r="A164" s="37"/>
      <c r="B164" s="38"/>
      <c r="C164" s="195" t="s">
        <v>171</v>
      </c>
      <c r="D164" s="195" t="s">
        <v>130</v>
      </c>
      <c r="E164" s="196" t="s">
        <v>330</v>
      </c>
      <c r="F164" s="197" t="s">
        <v>336</v>
      </c>
      <c r="G164" s="198" t="s">
        <v>200</v>
      </c>
      <c r="H164" s="199">
        <v>4</v>
      </c>
      <c r="I164" s="200"/>
      <c r="J164" s="201">
        <f>ROUND(I164*H164,2)</f>
        <v>0</v>
      </c>
      <c r="K164" s="197" t="s">
        <v>19</v>
      </c>
      <c r="L164" s="43"/>
      <c r="M164" s="202" t="s">
        <v>19</v>
      </c>
      <c r="N164" s="203" t="s">
        <v>48</v>
      </c>
      <c r="O164" s="83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6" t="s">
        <v>162</v>
      </c>
      <c r="AT164" s="206" t="s">
        <v>130</v>
      </c>
      <c r="AU164" s="206" t="s">
        <v>85</v>
      </c>
      <c r="AY164" s="16" t="s">
        <v>129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85</v>
      </c>
      <c r="BK164" s="207">
        <f>ROUND(I164*H164,2)</f>
        <v>0</v>
      </c>
      <c r="BL164" s="16" t="s">
        <v>162</v>
      </c>
      <c r="BM164" s="206" t="s">
        <v>337</v>
      </c>
    </row>
    <row r="165" s="2" customFormat="1" ht="16.5" customHeight="1">
      <c r="A165" s="37"/>
      <c r="B165" s="38"/>
      <c r="C165" s="195" t="s">
        <v>243</v>
      </c>
      <c r="D165" s="195" t="s">
        <v>130</v>
      </c>
      <c r="E165" s="196" t="s">
        <v>238</v>
      </c>
      <c r="F165" s="197" t="s">
        <v>338</v>
      </c>
      <c r="G165" s="198" t="s">
        <v>200</v>
      </c>
      <c r="H165" s="199">
        <v>2</v>
      </c>
      <c r="I165" s="200"/>
      <c r="J165" s="201">
        <f>ROUND(I165*H165,2)</f>
        <v>0</v>
      </c>
      <c r="K165" s="197" t="s">
        <v>19</v>
      </c>
      <c r="L165" s="43"/>
      <c r="M165" s="202" t="s">
        <v>19</v>
      </c>
      <c r="N165" s="203" t="s">
        <v>48</v>
      </c>
      <c r="O165" s="83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6" t="s">
        <v>162</v>
      </c>
      <c r="AT165" s="206" t="s">
        <v>130</v>
      </c>
      <c r="AU165" s="206" t="s">
        <v>85</v>
      </c>
      <c r="AY165" s="16" t="s">
        <v>129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6" t="s">
        <v>85</v>
      </c>
      <c r="BK165" s="207">
        <f>ROUND(I165*H165,2)</f>
        <v>0</v>
      </c>
      <c r="BL165" s="16" t="s">
        <v>162</v>
      </c>
      <c r="BM165" s="206" t="s">
        <v>339</v>
      </c>
    </row>
    <row r="166" s="2" customFormat="1" ht="16.5" customHeight="1">
      <c r="A166" s="37"/>
      <c r="B166" s="38"/>
      <c r="C166" s="195" t="s">
        <v>137</v>
      </c>
      <c r="D166" s="195" t="s">
        <v>130</v>
      </c>
      <c r="E166" s="196" t="s">
        <v>340</v>
      </c>
      <c r="F166" s="197" t="s">
        <v>341</v>
      </c>
      <c r="G166" s="198" t="s">
        <v>322</v>
      </c>
      <c r="H166" s="199">
        <v>2</v>
      </c>
      <c r="I166" s="200"/>
      <c r="J166" s="201">
        <f>ROUND(I166*H166,2)</f>
        <v>0</v>
      </c>
      <c r="K166" s="197" t="s">
        <v>134</v>
      </c>
      <c r="L166" s="43"/>
      <c r="M166" s="202" t="s">
        <v>19</v>
      </c>
      <c r="N166" s="203" t="s">
        <v>48</v>
      </c>
      <c r="O166" s="83"/>
      <c r="P166" s="204">
        <f>O166*H166</f>
        <v>0</v>
      </c>
      <c r="Q166" s="204">
        <v>0</v>
      </c>
      <c r="R166" s="204">
        <f>Q166*H166</f>
        <v>0</v>
      </c>
      <c r="S166" s="204">
        <v>-0.0029299999999999999</v>
      </c>
      <c r="T166" s="205">
        <f>S166*H166</f>
        <v>-0.0058599999999999998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6" t="s">
        <v>162</v>
      </c>
      <c r="AT166" s="206" t="s">
        <v>130</v>
      </c>
      <c r="AU166" s="206" t="s">
        <v>85</v>
      </c>
      <c r="AY166" s="16" t="s">
        <v>129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" t="s">
        <v>85</v>
      </c>
      <c r="BK166" s="207">
        <f>ROUND(I166*H166,2)</f>
        <v>0</v>
      </c>
      <c r="BL166" s="16" t="s">
        <v>162</v>
      </c>
      <c r="BM166" s="206" t="s">
        <v>342</v>
      </c>
    </row>
    <row r="167" s="2" customFormat="1" ht="16.5" customHeight="1">
      <c r="A167" s="37"/>
      <c r="B167" s="38"/>
      <c r="C167" s="195" t="s">
        <v>145</v>
      </c>
      <c r="D167" s="195" t="s">
        <v>130</v>
      </c>
      <c r="E167" s="196" t="s">
        <v>343</v>
      </c>
      <c r="F167" s="197" t="s">
        <v>344</v>
      </c>
      <c r="G167" s="198" t="s">
        <v>263</v>
      </c>
      <c r="H167" s="199">
        <v>0.014999999999999999</v>
      </c>
      <c r="I167" s="200"/>
      <c r="J167" s="201">
        <f>ROUND(I167*H167,2)</f>
        <v>0</v>
      </c>
      <c r="K167" s="197" t="s">
        <v>134</v>
      </c>
      <c r="L167" s="43"/>
      <c r="M167" s="202" t="s">
        <v>19</v>
      </c>
      <c r="N167" s="203" t="s">
        <v>48</v>
      </c>
      <c r="O167" s="83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6" t="s">
        <v>162</v>
      </c>
      <c r="AT167" s="206" t="s">
        <v>130</v>
      </c>
      <c r="AU167" s="206" t="s">
        <v>85</v>
      </c>
      <c r="AY167" s="16" t="s">
        <v>129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6" t="s">
        <v>85</v>
      </c>
      <c r="BK167" s="207">
        <f>ROUND(I167*H167,2)</f>
        <v>0</v>
      </c>
      <c r="BL167" s="16" t="s">
        <v>162</v>
      </c>
      <c r="BM167" s="206" t="s">
        <v>345</v>
      </c>
    </row>
    <row r="168" s="11" customFormat="1" ht="25.92" customHeight="1">
      <c r="A168" s="11"/>
      <c r="B168" s="181"/>
      <c r="C168" s="182"/>
      <c r="D168" s="183" t="s">
        <v>76</v>
      </c>
      <c r="E168" s="184" t="s">
        <v>346</v>
      </c>
      <c r="F168" s="184" t="s">
        <v>347</v>
      </c>
      <c r="G168" s="182"/>
      <c r="H168" s="182"/>
      <c r="I168" s="185"/>
      <c r="J168" s="186">
        <f>BK168</f>
        <v>0</v>
      </c>
      <c r="K168" s="182"/>
      <c r="L168" s="187"/>
      <c r="M168" s="188"/>
      <c r="N168" s="189"/>
      <c r="O168" s="189"/>
      <c r="P168" s="190">
        <f>SUM(P169:P181)</f>
        <v>0</v>
      </c>
      <c r="Q168" s="189"/>
      <c r="R168" s="190">
        <f>SUM(R169:R181)</f>
        <v>0</v>
      </c>
      <c r="S168" s="189"/>
      <c r="T168" s="191">
        <f>SUM(T169:T181)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2" t="s">
        <v>87</v>
      </c>
      <c r="AT168" s="193" t="s">
        <v>76</v>
      </c>
      <c r="AU168" s="193" t="s">
        <v>77</v>
      </c>
      <c r="AY168" s="192" t="s">
        <v>129</v>
      </c>
      <c r="BK168" s="194">
        <f>SUM(BK169:BK181)</f>
        <v>0</v>
      </c>
    </row>
    <row r="169" s="2" customFormat="1" ht="16.5" customHeight="1">
      <c r="A169" s="37"/>
      <c r="B169" s="38"/>
      <c r="C169" s="195" t="s">
        <v>160</v>
      </c>
      <c r="D169" s="195" t="s">
        <v>130</v>
      </c>
      <c r="E169" s="196" t="s">
        <v>166</v>
      </c>
      <c r="F169" s="197" t="s">
        <v>348</v>
      </c>
      <c r="G169" s="198" t="s">
        <v>149</v>
      </c>
      <c r="H169" s="199">
        <v>28.776</v>
      </c>
      <c r="I169" s="200"/>
      <c r="J169" s="201">
        <f>ROUND(I169*H169,2)</f>
        <v>0</v>
      </c>
      <c r="K169" s="197" t="s">
        <v>19</v>
      </c>
      <c r="L169" s="43"/>
      <c r="M169" s="202" t="s">
        <v>19</v>
      </c>
      <c r="N169" s="203" t="s">
        <v>48</v>
      </c>
      <c r="O169" s="83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6" t="s">
        <v>162</v>
      </c>
      <c r="AT169" s="206" t="s">
        <v>130</v>
      </c>
      <c r="AU169" s="206" t="s">
        <v>85</v>
      </c>
      <c r="AY169" s="16" t="s">
        <v>129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85</v>
      </c>
      <c r="BK169" s="207">
        <f>ROUND(I169*H169,2)</f>
        <v>0</v>
      </c>
      <c r="BL169" s="16" t="s">
        <v>162</v>
      </c>
      <c r="BM169" s="206" t="s">
        <v>349</v>
      </c>
    </row>
    <row r="170" s="2" customFormat="1" ht="16.5" customHeight="1">
      <c r="A170" s="37"/>
      <c r="B170" s="38"/>
      <c r="C170" s="195" t="s">
        <v>164</v>
      </c>
      <c r="D170" s="195" t="s">
        <v>130</v>
      </c>
      <c r="E170" s="196" t="s">
        <v>198</v>
      </c>
      <c r="F170" s="197" t="s">
        <v>350</v>
      </c>
      <c r="G170" s="198" t="s">
        <v>149</v>
      </c>
      <c r="H170" s="199">
        <v>37.840000000000003</v>
      </c>
      <c r="I170" s="200"/>
      <c r="J170" s="201">
        <f>ROUND(I170*H170,2)</f>
        <v>0</v>
      </c>
      <c r="K170" s="197" t="s">
        <v>19</v>
      </c>
      <c r="L170" s="43"/>
      <c r="M170" s="202" t="s">
        <v>19</v>
      </c>
      <c r="N170" s="203" t="s">
        <v>48</v>
      </c>
      <c r="O170" s="83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6" t="s">
        <v>162</v>
      </c>
      <c r="AT170" s="206" t="s">
        <v>130</v>
      </c>
      <c r="AU170" s="206" t="s">
        <v>85</v>
      </c>
      <c r="AY170" s="16" t="s">
        <v>129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" t="s">
        <v>85</v>
      </c>
      <c r="BK170" s="207">
        <f>ROUND(I170*H170,2)</f>
        <v>0</v>
      </c>
      <c r="BL170" s="16" t="s">
        <v>162</v>
      </c>
      <c r="BM170" s="206" t="s">
        <v>351</v>
      </c>
    </row>
    <row r="171" s="2" customFormat="1" ht="16.5" customHeight="1">
      <c r="A171" s="37"/>
      <c r="B171" s="38"/>
      <c r="C171" s="195" t="s">
        <v>180</v>
      </c>
      <c r="D171" s="195" t="s">
        <v>130</v>
      </c>
      <c r="E171" s="196" t="s">
        <v>169</v>
      </c>
      <c r="F171" s="197" t="s">
        <v>352</v>
      </c>
      <c r="G171" s="198" t="s">
        <v>149</v>
      </c>
      <c r="H171" s="199">
        <v>31.248000000000001</v>
      </c>
      <c r="I171" s="200"/>
      <c r="J171" s="201">
        <f>ROUND(I171*H171,2)</f>
        <v>0</v>
      </c>
      <c r="K171" s="197" t="s">
        <v>19</v>
      </c>
      <c r="L171" s="43"/>
      <c r="M171" s="202" t="s">
        <v>19</v>
      </c>
      <c r="N171" s="203" t="s">
        <v>48</v>
      </c>
      <c r="O171" s="83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6" t="s">
        <v>162</v>
      </c>
      <c r="AT171" s="206" t="s">
        <v>130</v>
      </c>
      <c r="AU171" s="206" t="s">
        <v>85</v>
      </c>
      <c r="AY171" s="16" t="s">
        <v>129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6" t="s">
        <v>85</v>
      </c>
      <c r="BK171" s="207">
        <f>ROUND(I171*H171,2)</f>
        <v>0</v>
      </c>
      <c r="BL171" s="16" t="s">
        <v>162</v>
      </c>
      <c r="BM171" s="206" t="s">
        <v>353</v>
      </c>
    </row>
    <row r="172" s="2" customFormat="1" ht="16.5" customHeight="1">
      <c r="A172" s="37"/>
      <c r="B172" s="38"/>
      <c r="C172" s="195" t="s">
        <v>256</v>
      </c>
      <c r="D172" s="195" t="s">
        <v>130</v>
      </c>
      <c r="E172" s="196" t="s">
        <v>7</v>
      </c>
      <c r="F172" s="197" t="s">
        <v>354</v>
      </c>
      <c r="G172" s="198" t="s">
        <v>149</v>
      </c>
      <c r="H172" s="199">
        <v>18.48</v>
      </c>
      <c r="I172" s="200"/>
      <c r="J172" s="201">
        <f>ROUND(I172*H172,2)</f>
        <v>0</v>
      </c>
      <c r="K172" s="197" t="s">
        <v>19</v>
      </c>
      <c r="L172" s="43"/>
      <c r="M172" s="202" t="s">
        <v>19</v>
      </c>
      <c r="N172" s="203" t="s">
        <v>48</v>
      </c>
      <c r="O172" s="83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6" t="s">
        <v>162</v>
      </c>
      <c r="AT172" s="206" t="s">
        <v>130</v>
      </c>
      <c r="AU172" s="206" t="s">
        <v>85</v>
      </c>
      <c r="AY172" s="16" t="s">
        <v>129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6" t="s">
        <v>85</v>
      </c>
      <c r="BK172" s="207">
        <f>ROUND(I172*H172,2)</f>
        <v>0</v>
      </c>
      <c r="BL172" s="16" t="s">
        <v>162</v>
      </c>
      <c r="BM172" s="206" t="s">
        <v>355</v>
      </c>
    </row>
    <row r="173" s="2" customFormat="1" ht="16.5" customHeight="1">
      <c r="A173" s="37"/>
      <c r="B173" s="38"/>
      <c r="C173" s="195" t="s">
        <v>191</v>
      </c>
      <c r="D173" s="195" t="s">
        <v>130</v>
      </c>
      <c r="E173" s="196" t="s">
        <v>271</v>
      </c>
      <c r="F173" s="197" t="s">
        <v>356</v>
      </c>
      <c r="G173" s="198" t="s">
        <v>149</v>
      </c>
      <c r="H173" s="199">
        <v>22.050000000000001</v>
      </c>
      <c r="I173" s="200"/>
      <c r="J173" s="201">
        <f>ROUND(I173*H173,2)</f>
        <v>0</v>
      </c>
      <c r="K173" s="197" t="s">
        <v>19</v>
      </c>
      <c r="L173" s="43"/>
      <c r="M173" s="202" t="s">
        <v>19</v>
      </c>
      <c r="N173" s="203" t="s">
        <v>48</v>
      </c>
      <c r="O173" s="83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6" t="s">
        <v>162</v>
      </c>
      <c r="AT173" s="206" t="s">
        <v>130</v>
      </c>
      <c r="AU173" s="206" t="s">
        <v>85</v>
      </c>
      <c r="AY173" s="16" t="s">
        <v>129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85</v>
      </c>
      <c r="BK173" s="207">
        <f>ROUND(I173*H173,2)</f>
        <v>0</v>
      </c>
      <c r="BL173" s="16" t="s">
        <v>162</v>
      </c>
      <c r="BM173" s="206" t="s">
        <v>357</v>
      </c>
    </row>
    <row r="174" s="2" customFormat="1" ht="16.5" customHeight="1">
      <c r="A174" s="37"/>
      <c r="B174" s="38"/>
      <c r="C174" s="195" t="s">
        <v>259</v>
      </c>
      <c r="D174" s="195" t="s">
        <v>130</v>
      </c>
      <c r="E174" s="196" t="s">
        <v>274</v>
      </c>
      <c r="F174" s="197" t="s">
        <v>358</v>
      </c>
      <c r="G174" s="198" t="s">
        <v>149</v>
      </c>
      <c r="H174" s="199">
        <v>31.597999999999999</v>
      </c>
      <c r="I174" s="200"/>
      <c r="J174" s="201">
        <f>ROUND(I174*H174,2)</f>
        <v>0</v>
      </c>
      <c r="K174" s="197" t="s">
        <v>19</v>
      </c>
      <c r="L174" s="43"/>
      <c r="M174" s="202" t="s">
        <v>19</v>
      </c>
      <c r="N174" s="203" t="s">
        <v>48</v>
      </c>
      <c r="O174" s="83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6" t="s">
        <v>162</v>
      </c>
      <c r="AT174" s="206" t="s">
        <v>130</v>
      </c>
      <c r="AU174" s="206" t="s">
        <v>85</v>
      </c>
      <c r="AY174" s="16" t="s">
        <v>129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6" t="s">
        <v>85</v>
      </c>
      <c r="BK174" s="207">
        <f>ROUND(I174*H174,2)</f>
        <v>0</v>
      </c>
      <c r="BL174" s="16" t="s">
        <v>162</v>
      </c>
      <c r="BM174" s="206" t="s">
        <v>359</v>
      </c>
    </row>
    <row r="175" s="2" customFormat="1" ht="16.5" customHeight="1">
      <c r="A175" s="37"/>
      <c r="B175" s="38"/>
      <c r="C175" s="195" t="s">
        <v>314</v>
      </c>
      <c r="D175" s="195" t="s">
        <v>130</v>
      </c>
      <c r="E175" s="196" t="s">
        <v>360</v>
      </c>
      <c r="F175" s="197" t="s">
        <v>361</v>
      </c>
      <c r="G175" s="198" t="s">
        <v>149</v>
      </c>
      <c r="H175" s="199">
        <v>10.675000000000001</v>
      </c>
      <c r="I175" s="200"/>
      <c r="J175" s="201">
        <f>ROUND(I175*H175,2)</f>
        <v>0</v>
      </c>
      <c r="K175" s="197" t="s">
        <v>19</v>
      </c>
      <c r="L175" s="43"/>
      <c r="M175" s="202" t="s">
        <v>19</v>
      </c>
      <c r="N175" s="203" t="s">
        <v>48</v>
      </c>
      <c r="O175" s="83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6" t="s">
        <v>162</v>
      </c>
      <c r="AT175" s="206" t="s">
        <v>130</v>
      </c>
      <c r="AU175" s="206" t="s">
        <v>85</v>
      </c>
      <c r="AY175" s="16" t="s">
        <v>129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6" t="s">
        <v>85</v>
      </c>
      <c r="BK175" s="207">
        <f>ROUND(I175*H175,2)</f>
        <v>0</v>
      </c>
      <c r="BL175" s="16" t="s">
        <v>162</v>
      </c>
      <c r="BM175" s="206" t="s">
        <v>362</v>
      </c>
    </row>
    <row r="176" s="2" customFormat="1" ht="16.5" customHeight="1">
      <c r="A176" s="37"/>
      <c r="B176" s="38"/>
      <c r="C176" s="195" t="s">
        <v>264</v>
      </c>
      <c r="D176" s="195" t="s">
        <v>130</v>
      </c>
      <c r="E176" s="196" t="s">
        <v>217</v>
      </c>
      <c r="F176" s="197" t="s">
        <v>363</v>
      </c>
      <c r="G176" s="198" t="s">
        <v>149</v>
      </c>
      <c r="H176" s="199">
        <v>17.114999999999998</v>
      </c>
      <c r="I176" s="200"/>
      <c r="J176" s="201">
        <f>ROUND(I176*H176,2)</f>
        <v>0</v>
      </c>
      <c r="K176" s="197" t="s">
        <v>19</v>
      </c>
      <c r="L176" s="43"/>
      <c r="M176" s="202" t="s">
        <v>19</v>
      </c>
      <c r="N176" s="203" t="s">
        <v>48</v>
      </c>
      <c r="O176" s="83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6" t="s">
        <v>162</v>
      </c>
      <c r="AT176" s="206" t="s">
        <v>130</v>
      </c>
      <c r="AU176" s="206" t="s">
        <v>85</v>
      </c>
      <c r="AY176" s="16" t="s">
        <v>129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85</v>
      </c>
      <c r="BK176" s="207">
        <f>ROUND(I176*H176,2)</f>
        <v>0</v>
      </c>
      <c r="BL176" s="16" t="s">
        <v>162</v>
      </c>
      <c r="BM176" s="206" t="s">
        <v>364</v>
      </c>
    </row>
    <row r="177" s="2" customFormat="1" ht="16.5" customHeight="1">
      <c r="A177" s="37"/>
      <c r="B177" s="38"/>
      <c r="C177" s="195" t="s">
        <v>365</v>
      </c>
      <c r="D177" s="195" t="s">
        <v>130</v>
      </c>
      <c r="E177" s="196" t="s">
        <v>264</v>
      </c>
      <c r="F177" s="197" t="s">
        <v>366</v>
      </c>
      <c r="G177" s="198" t="s">
        <v>149</v>
      </c>
      <c r="H177" s="199">
        <v>8.0749999999999993</v>
      </c>
      <c r="I177" s="200"/>
      <c r="J177" s="201">
        <f>ROUND(I177*H177,2)</f>
        <v>0</v>
      </c>
      <c r="K177" s="197" t="s">
        <v>19</v>
      </c>
      <c r="L177" s="43"/>
      <c r="M177" s="202" t="s">
        <v>19</v>
      </c>
      <c r="N177" s="203" t="s">
        <v>48</v>
      </c>
      <c r="O177" s="83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6" t="s">
        <v>162</v>
      </c>
      <c r="AT177" s="206" t="s">
        <v>130</v>
      </c>
      <c r="AU177" s="206" t="s">
        <v>85</v>
      </c>
      <c r="AY177" s="16" t="s">
        <v>129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6" t="s">
        <v>85</v>
      </c>
      <c r="BK177" s="207">
        <f>ROUND(I177*H177,2)</f>
        <v>0</v>
      </c>
      <c r="BL177" s="16" t="s">
        <v>162</v>
      </c>
      <c r="BM177" s="206" t="s">
        <v>367</v>
      </c>
    </row>
    <row r="178" s="2" customFormat="1" ht="16.5" customHeight="1">
      <c r="A178" s="37"/>
      <c r="B178" s="38"/>
      <c r="C178" s="195" t="s">
        <v>267</v>
      </c>
      <c r="D178" s="195" t="s">
        <v>130</v>
      </c>
      <c r="E178" s="196" t="s">
        <v>365</v>
      </c>
      <c r="F178" s="197" t="s">
        <v>368</v>
      </c>
      <c r="G178" s="198" t="s">
        <v>149</v>
      </c>
      <c r="H178" s="199">
        <v>6.6399999999999997</v>
      </c>
      <c r="I178" s="200"/>
      <c r="J178" s="201">
        <f>ROUND(I178*H178,2)</f>
        <v>0</v>
      </c>
      <c r="K178" s="197" t="s">
        <v>19</v>
      </c>
      <c r="L178" s="43"/>
      <c r="M178" s="202" t="s">
        <v>19</v>
      </c>
      <c r="N178" s="203" t="s">
        <v>48</v>
      </c>
      <c r="O178" s="83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6" t="s">
        <v>162</v>
      </c>
      <c r="AT178" s="206" t="s">
        <v>130</v>
      </c>
      <c r="AU178" s="206" t="s">
        <v>85</v>
      </c>
      <c r="AY178" s="16" t="s">
        <v>129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6" t="s">
        <v>85</v>
      </c>
      <c r="BK178" s="207">
        <f>ROUND(I178*H178,2)</f>
        <v>0</v>
      </c>
      <c r="BL178" s="16" t="s">
        <v>162</v>
      </c>
      <c r="BM178" s="206" t="s">
        <v>369</v>
      </c>
    </row>
    <row r="179" s="2" customFormat="1" ht="16.5" customHeight="1">
      <c r="A179" s="37"/>
      <c r="B179" s="38"/>
      <c r="C179" s="195" t="s">
        <v>370</v>
      </c>
      <c r="D179" s="195" t="s">
        <v>130</v>
      </c>
      <c r="E179" s="196" t="s">
        <v>267</v>
      </c>
      <c r="F179" s="197" t="s">
        <v>371</v>
      </c>
      <c r="G179" s="198" t="s">
        <v>149</v>
      </c>
      <c r="H179" s="199">
        <v>10.507</v>
      </c>
      <c r="I179" s="200"/>
      <c r="J179" s="201">
        <f>ROUND(I179*H179,2)</f>
        <v>0</v>
      </c>
      <c r="K179" s="197" t="s">
        <v>19</v>
      </c>
      <c r="L179" s="43"/>
      <c r="M179" s="202" t="s">
        <v>19</v>
      </c>
      <c r="N179" s="203" t="s">
        <v>48</v>
      </c>
      <c r="O179" s="83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6" t="s">
        <v>162</v>
      </c>
      <c r="AT179" s="206" t="s">
        <v>130</v>
      </c>
      <c r="AU179" s="206" t="s">
        <v>85</v>
      </c>
      <c r="AY179" s="16" t="s">
        <v>129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85</v>
      </c>
      <c r="BK179" s="207">
        <f>ROUND(I179*H179,2)</f>
        <v>0</v>
      </c>
      <c r="BL179" s="16" t="s">
        <v>162</v>
      </c>
      <c r="BM179" s="206" t="s">
        <v>372</v>
      </c>
    </row>
    <row r="180" s="2" customFormat="1" ht="16.5" customHeight="1">
      <c r="A180" s="37"/>
      <c r="B180" s="38"/>
      <c r="C180" s="195" t="s">
        <v>271</v>
      </c>
      <c r="D180" s="195" t="s">
        <v>130</v>
      </c>
      <c r="E180" s="196" t="s">
        <v>173</v>
      </c>
      <c r="F180" s="197" t="s">
        <v>373</v>
      </c>
      <c r="G180" s="198" t="s">
        <v>200</v>
      </c>
      <c r="H180" s="199">
        <v>29.100000000000001</v>
      </c>
      <c r="I180" s="200"/>
      <c r="J180" s="201">
        <f>ROUND(I180*H180,2)</f>
        <v>0</v>
      </c>
      <c r="K180" s="197" t="s">
        <v>19</v>
      </c>
      <c r="L180" s="43"/>
      <c r="M180" s="202" t="s">
        <v>19</v>
      </c>
      <c r="N180" s="203" t="s">
        <v>48</v>
      </c>
      <c r="O180" s="83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6" t="s">
        <v>162</v>
      </c>
      <c r="AT180" s="206" t="s">
        <v>130</v>
      </c>
      <c r="AU180" s="206" t="s">
        <v>85</v>
      </c>
      <c r="AY180" s="16" t="s">
        <v>129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85</v>
      </c>
      <c r="BK180" s="207">
        <f>ROUND(I180*H180,2)</f>
        <v>0</v>
      </c>
      <c r="BL180" s="16" t="s">
        <v>162</v>
      </c>
      <c r="BM180" s="206" t="s">
        <v>374</v>
      </c>
    </row>
    <row r="181" s="2" customFormat="1" ht="16.5" customHeight="1">
      <c r="A181" s="37"/>
      <c r="B181" s="38"/>
      <c r="C181" s="195" t="s">
        <v>375</v>
      </c>
      <c r="D181" s="195" t="s">
        <v>130</v>
      </c>
      <c r="E181" s="196" t="s">
        <v>376</v>
      </c>
      <c r="F181" s="197" t="s">
        <v>377</v>
      </c>
      <c r="G181" s="198" t="s">
        <v>149</v>
      </c>
      <c r="H181" s="199">
        <v>205.88900000000001</v>
      </c>
      <c r="I181" s="200"/>
      <c r="J181" s="201">
        <f>ROUND(I181*H181,2)</f>
        <v>0</v>
      </c>
      <c r="K181" s="197" t="s">
        <v>19</v>
      </c>
      <c r="L181" s="43"/>
      <c r="M181" s="202" t="s">
        <v>19</v>
      </c>
      <c r="N181" s="203" t="s">
        <v>48</v>
      </c>
      <c r="O181" s="83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6" t="s">
        <v>162</v>
      </c>
      <c r="AT181" s="206" t="s">
        <v>130</v>
      </c>
      <c r="AU181" s="206" t="s">
        <v>85</v>
      </c>
      <c r="AY181" s="16" t="s">
        <v>129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6" t="s">
        <v>85</v>
      </c>
      <c r="BK181" s="207">
        <f>ROUND(I181*H181,2)</f>
        <v>0</v>
      </c>
      <c r="BL181" s="16" t="s">
        <v>162</v>
      </c>
      <c r="BM181" s="206" t="s">
        <v>378</v>
      </c>
    </row>
    <row r="182" s="11" customFormat="1" ht="25.92" customHeight="1">
      <c r="A182" s="11"/>
      <c r="B182" s="181"/>
      <c r="C182" s="182"/>
      <c r="D182" s="183" t="s">
        <v>76</v>
      </c>
      <c r="E182" s="184" t="s">
        <v>379</v>
      </c>
      <c r="F182" s="184" t="s">
        <v>380</v>
      </c>
      <c r="G182" s="182"/>
      <c r="H182" s="182"/>
      <c r="I182" s="185"/>
      <c r="J182" s="186">
        <f>BK182</f>
        <v>0</v>
      </c>
      <c r="K182" s="182"/>
      <c r="L182" s="187"/>
      <c r="M182" s="188"/>
      <c r="N182" s="189"/>
      <c r="O182" s="189"/>
      <c r="P182" s="190">
        <f>SUM(P183:P196)</f>
        <v>0</v>
      </c>
      <c r="Q182" s="189"/>
      <c r="R182" s="190">
        <f>SUM(R183:R196)</f>
        <v>0</v>
      </c>
      <c r="S182" s="189"/>
      <c r="T182" s="191">
        <f>SUM(T183:T196)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192" t="s">
        <v>87</v>
      </c>
      <c r="AT182" s="193" t="s">
        <v>76</v>
      </c>
      <c r="AU182" s="193" t="s">
        <v>77</v>
      </c>
      <c r="AY182" s="192" t="s">
        <v>129</v>
      </c>
      <c r="BK182" s="194">
        <f>SUM(BK183:BK196)</f>
        <v>0</v>
      </c>
    </row>
    <row r="183" s="2" customFormat="1" ht="16.5" customHeight="1">
      <c r="A183" s="37"/>
      <c r="B183" s="38"/>
      <c r="C183" s="195" t="s">
        <v>274</v>
      </c>
      <c r="D183" s="195" t="s">
        <v>130</v>
      </c>
      <c r="E183" s="196" t="s">
        <v>375</v>
      </c>
      <c r="F183" s="197" t="s">
        <v>381</v>
      </c>
      <c r="G183" s="198" t="s">
        <v>200</v>
      </c>
      <c r="H183" s="199">
        <v>2</v>
      </c>
      <c r="I183" s="200"/>
      <c r="J183" s="201">
        <f>ROUND(I183*H183,2)</f>
        <v>0</v>
      </c>
      <c r="K183" s="197" t="s">
        <v>19</v>
      </c>
      <c r="L183" s="43"/>
      <c r="M183" s="202" t="s">
        <v>19</v>
      </c>
      <c r="N183" s="203" t="s">
        <v>48</v>
      </c>
      <c r="O183" s="83"/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6" t="s">
        <v>162</v>
      </c>
      <c r="AT183" s="206" t="s">
        <v>130</v>
      </c>
      <c r="AU183" s="206" t="s">
        <v>85</v>
      </c>
      <c r="AY183" s="16" t="s">
        <v>129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6" t="s">
        <v>85</v>
      </c>
      <c r="BK183" s="207">
        <f>ROUND(I183*H183,2)</f>
        <v>0</v>
      </c>
      <c r="BL183" s="16" t="s">
        <v>162</v>
      </c>
      <c r="BM183" s="206" t="s">
        <v>382</v>
      </c>
    </row>
    <row r="184" s="2" customFormat="1" ht="16.5" customHeight="1">
      <c r="A184" s="37"/>
      <c r="B184" s="38"/>
      <c r="C184" s="195" t="s">
        <v>360</v>
      </c>
      <c r="D184" s="195" t="s">
        <v>130</v>
      </c>
      <c r="E184" s="196" t="s">
        <v>278</v>
      </c>
      <c r="F184" s="197" t="s">
        <v>383</v>
      </c>
      <c r="G184" s="198" t="s">
        <v>200</v>
      </c>
      <c r="H184" s="199">
        <v>4</v>
      </c>
      <c r="I184" s="200"/>
      <c r="J184" s="201">
        <f>ROUND(I184*H184,2)</f>
        <v>0</v>
      </c>
      <c r="K184" s="197" t="s">
        <v>19</v>
      </c>
      <c r="L184" s="43"/>
      <c r="M184" s="202" t="s">
        <v>19</v>
      </c>
      <c r="N184" s="203" t="s">
        <v>48</v>
      </c>
      <c r="O184" s="83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6" t="s">
        <v>162</v>
      </c>
      <c r="AT184" s="206" t="s">
        <v>130</v>
      </c>
      <c r="AU184" s="206" t="s">
        <v>85</v>
      </c>
      <c r="AY184" s="16" t="s">
        <v>129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" t="s">
        <v>85</v>
      </c>
      <c r="BK184" s="207">
        <f>ROUND(I184*H184,2)</f>
        <v>0</v>
      </c>
      <c r="BL184" s="16" t="s">
        <v>162</v>
      </c>
      <c r="BM184" s="206" t="s">
        <v>384</v>
      </c>
    </row>
    <row r="185" s="2" customFormat="1" ht="16.5" customHeight="1">
      <c r="A185" s="37"/>
      <c r="B185" s="38"/>
      <c r="C185" s="195" t="s">
        <v>278</v>
      </c>
      <c r="D185" s="195" t="s">
        <v>130</v>
      </c>
      <c r="E185" s="196" t="s">
        <v>193</v>
      </c>
      <c r="F185" s="197" t="s">
        <v>385</v>
      </c>
      <c r="G185" s="198" t="s">
        <v>200</v>
      </c>
      <c r="H185" s="199">
        <v>14</v>
      </c>
      <c r="I185" s="200"/>
      <c r="J185" s="201">
        <f>ROUND(I185*H185,2)</f>
        <v>0</v>
      </c>
      <c r="K185" s="197" t="s">
        <v>19</v>
      </c>
      <c r="L185" s="43"/>
      <c r="M185" s="202" t="s">
        <v>19</v>
      </c>
      <c r="N185" s="203" t="s">
        <v>48</v>
      </c>
      <c r="O185" s="83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6" t="s">
        <v>162</v>
      </c>
      <c r="AT185" s="206" t="s">
        <v>130</v>
      </c>
      <c r="AU185" s="206" t="s">
        <v>85</v>
      </c>
      <c r="AY185" s="16" t="s">
        <v>129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6" t="s">
        <v>85</v>
      </c>
      <c r="BK185" s="207">
        <f>ROUND(I185*H185,2)</f>
        <v>0</v>
      </c>
      <c r="BL185" s="16" t="s">
        <v>162</v>
      </c>
      <c r="BM185" s="206" t="s">
        <v>386</v>
      </c>
    </row>
    <row r="186" s="2" customFormat="1" ht="16.5" customHeight="1">
      <c r="A186" s="37"/>
      <c r="B186" s="38"/>
      <c r="C186" s="195" t="s">
        <v>387</v>
      </c>
      <c r="D186" s="195" t="s">
        <v>130</v>
      </c>
      <c r="E186" s="196" t="s">
        <v>244</v>
      </c>
      <c r="F186" s="197" t="s">
        <v>388</v>
      </c>
      <c r="G186" s="198" t="s">
        <v>200</v>
      </c>
      <c r="H186" s="199">
        <v>3</v>
      </c>
      <c r="I186" s="200"/>
      <c r="J186" s="201">
        <f>ROUND(I186*H186,2)</f>
        <v>0</v>
      </c>
      <c r="K186" s="197" t="s">
        <v>19</v>
      </c>
      <c r="L186" s="43"/>
      <c r="M186" s="202" t="s">
        <v>19</v>
      </c>
      <c r="N186" s="203" t="s">
        <v>48</v>
      </c>
      <c r="O186" s="83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6" t="s">
        <v>162</v>
      </c>
      <c r="AT186" s="206" t="s">
        <v>130</v>
      </c>
      <c r="AU186" s="206" t="s">
        <v>85</v>
      </c>
      <c r="AY186" s="16" t="s">
        <v>129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6" t="s">
        <v>85</v>
      </c>
      <c r="BK186" s="207">
        <f>ROUND(I186*H186,2)</f>
        <v>0</v>
      </c>
      <c r="BL186" s="16" t="s">
        <v>162</v>
      </c>
      <c r="BM186" s="206" t="s">
        <v>389</v>
      </c>
    </row>
    <row r="187" s="2" customFormat="1" ht="16.5" customHeight="1">
      <c r="A187" s="37"/>
      <c r="B187" s="38"/>
      <c r="C187" s="195" t="s">
        <v>281</v>
      </c>
      <c r="D187" s="195" t="s">
        <v>130</v>
      </c>
      <c r="E187" s="196" t="s">
        <v>275</v>
      </c>
      <c r="F187" s="197" t="s">
        <v>390</v>
      </c>
      <c r="G187" s="198" t="s">
        <v>200</v>
      </c>
      <c r="H187" s="199">
        <v>2</v>
      </c>
      <c r="I187" s="200"/>
      <c r="J187" s="201">
        <f>ROUND(I187*H187,2)</f>
        <v>0</v>
      </c>
      <c r="K187" s="197" t="s">
        <v>19</v>
      </c>
      <c r="L187" s="43"/>
      <c r="M187" s="202" t="s">
        <v>19</v>
      </c>
      <c r="N187" s="203" t="s">
        <v>48</v>
      </c>
      <c r="O187" s="83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6" t="s">
        <v>162</v>
      </c>
      <c r="AT187" s="206" t="s">
        <v>130</v>
      </c>
      <c r="AU187" s="206" t="s">
        <v>85</v>
      </c>
      <c r="AY187" s="16" t="s">
        <v>129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6" t="s">
        <v>85</v>
      </c>
      <c r="BK187" s="207">
        <f>ROUND(I187*H187,2)</f>
        <v>0</v>
      </c>
      <c r="BL187" s="16" t="s">
        <v>162</v>
      </c>
      <c r="BM187" s="206" t="s">
        <v>391</v>
      </c>
    </row>
    <row r="188" s="2" customFormat="1" ht="16.5" customHeight="1">
      <c r="A188" s="37"/>
      <c r="B188" s="38"/>
      <c r="C188" s="195" t="s">
        <v>392</v>
      </c>
      <c r="D188" s="195" t="s">
        <v>130</v>
      </c>
      <c r="E188" s="196" t="s">
        <v>249</v>
      </c>
      <c r="F188" s="197" t="s">
        <v>393</v>
      </c>
      <c r="G188" s="198" t="s">
        <v>200</v>
      </c>
      <c r="H188" s="199">
        <v>2</v>
      </c>
      <c r="I188" s="200"/>
      <c r="J188" s="201">
        <f>ROUND(I188*H188,2)</f>
        <v>0</v>
      </c>
      <c r="K188" s="197" t="s">
        <v>19</v>
      </c>
      <c r="L188" s="43"/>
      <c r="M188" s="202" t="s">
        <v>19</v>
      </c>
      <c r="N188" s="203" t="s">
        <v>48</v>
      </c>
      <c r="O188" s="83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6" t="s">
        <v>162</v>
      </c>
      <c r="AT188" s="206" t="s">
        <v>130</v>
      </c>
      <c r="AU188" s="206" t="s">
        <v>85</v>
      </c>
      <c r="AY188" s="16" t="s">
        <v>129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6" t="s">
        <v>85</v>
      </c>
      <c r="BK188" s="207">
        <f>ROUND(I188*H188,2)</f>
        <v>0</v>
      </c>
      <c r="BL188" s="16" t="s">
        <v>162</v>
      </c>
      <c r="BM188" s="206" t="s">
        <v>394</v>
      </c>
    </row>
    <row r="189" s="2" customFormat="1" ht="16.5" customHeight="1">
      <c r="A189" s="37"/>
      <c r="B189" s="38"/>
      <c r="C189" s="195" t="s">
        <v>287</v>
      </c>
      <c r="D189" s="195" t="s">
        <v>130</v>
      </c>
      <c r="E189" s="196" t="s">
        <v>309</v>
      </c>
      <c r="F189" s="197" t="s">
        <v>395</v>
      </c>
      <c r="G189" s="198" t="s">
        <v>200</v>
      </c>
      <c r="H189" s="199">
        <v>3</v>
      </c>
      <c r="I189" s="200"/>
      <c r="J189" s="201">
        <f>ROUND(I189*H189,2)</f>
        <v>0</v>
      </c>
      <c r="K189" s="197" t="s">
        <v>19</v>
      </c>
      <c r="L189" s="43"/>
      <c r="M189" s="202" t="s">
        <v>19</v>
      </c>
      <c r="N189" s="203" t="s">
        <v>48</v>
      </c>
      <c r="O189" s="83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6" t="s">
        <v>162</v>
      </c>
      <c r="AT189" s="206" t="s">
        <v>130</v>
      </c>
      <c r="AU189" s="206" t="s">
        <v>85</v>
      </c>
      <c r="AY189" s="16" t="s">
        <v>129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85</v>
      </c>
      <c r="BK189" s="207">
        <f>ROUND(I189*H189,2)</f>
        <v>0</v>
      </c>
      <c r="BL189" s="16" t="s">
        <v>162</v>
      </c>
      <c r="BM189" s="206" t="s">
        <v>396</v>
      </c>
    </row>
    <row r="190" s="2" customFormat="1" ht="16.5" customHeight="1">
      <c r="A190" s="37"/>
      <c r="B190" s="38"/>
      <c r="C190" s="195" t="s">
        <v>397</v>
      </c>
      <c r="D190" s="195" t="s">
        <v>130</v>
      </c>
      <c r="E190" s="196" t="s">
        <v>282</v>
      </c>
      <c r="F190" s="197" t="s">
        <v>398</v>
      </c>
      <c r="G190" s="198" t="s">
        <v>149</v>
      </c>
      <c r="H190" s="199">
        <v>75</v>
      </c>
      <c r="I190" s="200"/>
      <c r="J190" s="201">
        <f>ROUND(I190*H190,2)</f>
        <v>0</v>
      </c>
      <c r="K190" s="197" t="s">
        <v>19</v>
      </c>
      <c r="L190" s="43"/>
      <c r="M190" s="202" t="s">
        <v>19</v>
      </c>
      <c r="N190" s="203" t="s">
        <v>48</v>
      </c>
      <c r="O190" s="83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6" t="s">
        <v>162</v>
      </c>
      <c r="AT190" s="206" t="s">
        <v>130</v>
      </c>
      <c r="AU190" s="206" t="s">
        <v>85</v>
      </c>
      <c r="AY190" s="16" t="s">
        <v>129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6" t="s">
        <v>85</v>
      </c>
      <c r="BK190" s="207">
        <f>ROUND(I190*H190,2)</f>
        <v>0</v>
      </c>
      <c r="BL190" s="16" t="s">
        <v>162</v>
      </c>
      <c r="BM190" s="206" t="s">
        <v>399</v>
      </c>
    </row>
    <row r="191" s="2" customFormat="1" ht="16.5" customHeight="1">
      <c r="A191" s="37"/>
      <c r="B191" s="38"/>
      <c r="C191" s="195" t="s">
        <v>291</v>
      </c>
      <c r="D191" s="195" t="s">
        <v>130</v>
      </c>
      <c r="E191" s="196" t="s">
        <v>201</v>
      </c>
      <c r="F191" s="197" t="s">
        <v>400</v>
      </c>
      <c r="G191" s="198" t="s">
        <v>141</v>
      </c>
      <c r="H191" s="199">
        <v>9</v>
      </c>
      <c r="I191" s="200"/>
      <c r="J191" s="201">
        <f>ROUND(I191*H191,2)</f>
        <v>0</v>
      </c>
      <c r="K191" s="197" t="s">
        <v>19</v>
      </c>
      <c r="L191" s="43"/>
      <c r="M191" s="202" t="s">
        <v>19</v>
      </c>
      <c r="N191" s="203" t="s">
        <v>48</v>
      </c>
      <c r="O191" s="83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6" t="s">
        <v>162</v>
      </c>
      <c r="AT191" s="206" t="s">
        <v>130</v>
      </c>
      <c r="AU191" s="206" t="s">
        <v>85</v>
      </c>
      <c r="AY191" s="16" t="s">
        <v>129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6" t="s">
        <v>85</v>
      </c>
      <c r="BK191" s="207">
        <f>ROUND(I191*H191,2)</f>
        <v>0</v>
      </c>
      <c r="BL191" s="16" t="s">
        <v>162</v>
      </c>
      <c r="BM191" s="206" t="s">
        <v>401</v>
      </c>
    </row>
    <row r="192" s="2" customFormat="1" ht="16.5" customHeight="1">
      <c r="A192" s="37"/>
      <c r="B192" s="38"/>
      <c r="C192" s="195" t="s">
        <v>402</v>
      </c>
      <c r="D192" s="195" t="s">
        <v>130</v>
      </c>
      <c r="E192" s="196" t="s">
        <v>284</v>
      </c>
      <c r="F192" s="197" t="s">
        <v>403</v>
      </c>
      <c r="G192" s="198" t="s">
        <v>141</v>
      </c>
      <c r="H192" s="199">
        <v>70</v>
      </c>
      <c r="I192" s="200"/>
      <c r="J192" s="201">
        <f>ROUND(I192*H192,2)</f>
        <v>0</v>
      </c>
      <c r="K192" s="197" t="s">
        <v>19</v>
      </c>
      <c r="L192" s="43"/>
      <c r="M192" s="202" t="s">
        <v>19</v>
      </c>
      <c r="N192" s="203" t="s">
        <v>48</v>
      </c>
      <c r="O192" s="83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6" t="s">
        <v>162</v>
      </c>
      <c r="AT192" s="206" t="s">
        <v>130</v>
      </c>
      <c r="AU192" s="206" t="s">
        <v>85</v>
      </c>
      <c r="AY192" s="16" t="s">
        <v>129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6" t="s">
        <v>85</v>
      </c>
      <c r="BK192" s="207">
        <f>ROUND(I192*H192,2)</f>
        <v>0</v>
      </c>
      <c r="BL192" s="16" t="s">
        <v>162</v>
      </c>
      <c r="BM192" s="206" t="s">
        <v>404</v>
      </c>
    </row>
    <row r="193" s="2" customFormat="1" ht="16.5" customHeight="1">
      <c r="A193" s="37"/>
      <c r="B193" s="38"/>
      <c r="C193" s="195" t="s">
        <v>294</v>
      </c>
      <c r="D193" s="195" t="s">
        <v>130</v>
      </c>
      <c r="E193" s="196" t="s">
        <v>311</v>
      </c>
      <c r="F193" s="197" t="s">
        <v>405</v>
      </c>
      <c r="G193" s="198" t="s">
        <v>141</v>
      </c>
      <c r="H193" s="199">
        <v>106.40000000000001</v>
      </c>
      <c r="I193" s="200"/>
      <c r="J193" s="201">
        <f>ROUND(I193*H193,2)</f>
        <v>0</v>
      </c>
      <c r="K193" s="197" t="s">
        <v>19</v>
      </c>
      <c r="L193" s="43"/>
      <c r="M193" s="202" t="s">
        <v>19</v>
      </c>
      <c r="N193" s="203" t="s">
        <v>48</v>
      </c>
      <c r="O193" s="83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6" t="s">
        <v>162</v>
      </c>
      <c r="AT193" s="206" t="s">
        <v>130</v>
      </c>
      <c r="AU193" s="206" t="s">
        <v>85</v>
      </c>
      <c r="AY193" s="16" t="s">
        <v>129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6" t="s">
        <v>85</v>
      </c>
      <c r="BK193" s="207">
        <f>ROUND(I193*H193,2)</f>
        <v>0</v>
      </c>
      <c r="BL193" s="16" t="s">
        <v>162</v>
      </c>
      <c r="BM193" s="206" t="s">
        <v>406</v>
      </c>
    </row>
    <row r="194" s="2" customFormat="1" ht="16.5" customHeight="1">
      <c r="A194" s="37"/>
      <c r="B194" s="38"/>
      <c r="C194" s="195" t="s">
        <v>407</v>
      </c>
      <c r="D194" s="195" t="s">
        <v>130</v>
      </c>
      <c r="E194" s="196" t="s">
        <v>292</v>
      </c>
      <c r="F194" s="197" t="s">
        <v>408</v>
      </c>
      <c r="G194" s="198" t="s">
        <v>141</v>
      </c>
      <c r="H194" s="199">
        <v>70</v>
      </c>
      <c r="I194" s="200"/>
      <c r="J194" s="201">
        <f>ROUND(I194*H194,2)</f>
        <v>0</v>
      </c>
      <c r="K194" s="197" t="s">
        <v>19</v>
      </c>
      <c r="L194" s="43"/>
      <c r="M194" s="202" t="s">
        <v>19</v>
      </c>
      <c r="N194" s="203" t="s">
        <v>48</v>
      </c>
      <c r="O194" s="83"/>
      <c r="P194" s="204">
        <f>O194*H194</f>
        <v>0</v>
      </c>
      <c r="Q194" s="204">
        <v>0</v>
      </c>
      <c r="R194" s="204">
        <f>Q194*H194</f>
        <v>0</v>
      </c>
      <c r="S194" s="204">
        <v>0</v>
      </c>
      <c r="T194" s="20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6" t="s">
        <v>162</v>
      </c>
      <c r="AT194" s="206" t="s">
        <v>130</v>
      </c>
      <c r="AU194" s="206" t="s">
        <v>85</v>
      </c>
      <c r="AY194" s="16" t="s">
        <v>129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6" t="s">
        <v>85</v>
      </c>
      <c r="BK194" s="207">
        <f>ROUND(I194*H194,2)</f>
        <v>0</v>
      </c>
      <c r="BL194" s="16" t="s">
        <v>162</v>
      </c>
      <c r="BM194" s="206" t="s">
        <v>409</v>
      </c>
    </row>
    <row r="195" s="2" customFormat="1" ht="16.5" customHeight="1">
      <c r="A195" s="37"/>
      <c r="B195" s="38"/>
      <c r="C195" s="195" t="s">
        <v>297</v>
      </c>
      <c r="D195" s="195" t="s">
        <v>130</v>
      </c>
      <c r="E195" s="196" t="s">
        <v>212</v>
      </c>
      <c r="F195" s="197" t="s">
        <v>410</v>
      </c>
      <c r="G195" s="198" t="s">
        <v>141</v>
      </c>
      <c r="H195" s="199">
        <v>28</v>
      </c>
      <c r="I195" s="200"/>
      <c r="J195" s="201">
        <f>ROUND(I195*H195,2)</f>
        <v>0</v>
      </c>
      <c r="K195" s="197" t="s">
        <v>19</v>
      </c>
      <c r="L195" s="43"/>
      <c r="M195" s="202" t="s">
        <v>19</v>
      </c>
      <c r="N195" s="203" t="s">
        <v>48</v>
      </c>
      <c r="O195" s="83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6" t="s">
        <v>162</v>
      </c>
      <c r="AT195" s="206" t="s">
        <v>130</v>
      </c>
      <c r="AU195" s="206" t="s">
        <v>85</v>
      </c>
      <c r="AY195" s="16" t="s">
        <v>129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6" t="s">
        <v>85</v>
      </c>
      <c r="BK195" s="207">
        <f>ROUND(I195*H195,2)</f>
        <v>0</v>
      </c>
      <c r="BL195" s="16" t="s">
        <v>162</v>
      </c>
      <c r="BM195" s="206" t="s">
        <v>411</v>
      </c>
    </row>
    <row r="196" s="2" customFormat="1" ht="16.5" customHeight="1">
      <c r="A196" s="37"/>
      <c r="B196" s="38"/>
      <c r="C196" s="195" t="s">
        <v>412</v>
      </c>
      <c r="D196" s="195" t="s">
        <v>130</v>
      </c>
      <c r="E196" s="196" t="s">
        <v>298</v>
      </c>
      <c r="F196" s="197" t="s">
        <v>413</v>
      </c>
      <c r="G196" s="198" t="s">
        <v>141</v>
      </c>
      <c r="H196" s="199">
        <v>46.399999999999999</v>
      </c>
      <c r="I196" s="200"/>
      <c r="J196" s="201">
        <f>ROUND(I196*H196,2)</f>
        <v>0</v>
      </c>
      <c r="K196" s="197" t="s">
        <v>19</v>
      </c>
      <c r="L196" s="43"/>
      <c r="M196" s="202" t="s">
        <v>19</v>
      </c>
      <c r="N196" s="203" t="s">
        <v>48</v>
      </c>
      <c r="O196" s="83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6" t="s">
        <v>162</v>
      </c>
      <c r="AT196" s="206" t="s">
        <v>130</v>
      </c>
      <c r="AU196" s="206" t="s">
        <v>85</v>
      </c>
      <c r="AY196" s="16" t="s">
        <v>129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6" t="s">
        <v>85</v>
      </c>
      <c r="BK196" s="207">
        <f>ROUND(I196*H196,2)</f>
        <v>0</v>
      </c>
      <c r="BL196" s="16" t="s">
        <v>162</v>
      </c>
      <c r="BM196" s="206" t="s">
        <v>414</v>
      </c>
    </row>
    <row r="197" s="11" customFormat="1" ht="25.92" customHeight="1">
      <c r="A197" s="11"/>
      <c r="B197" s="181"/>
      <c r="C197" s="182"/>
      <c r="D197" s="183" t="s">
        <v>76</v>
      </c>
      <c r="E197" s="184" t="s">
        <v>415</v>
      </c>
      <c r="F197" s="184" t="s">
        <v>416</v>
      </c>
      <c r="G197" s="182"/>
      <c r="H197" s="182"/>
      <c r="I197" s="185"/>
      <c r="J197" s="186">
        <f>BK197</f>
        <v>0</v>
      </c>
      <c r="K197" s="182"/>
      <c r="L197" s="187"/>
      <c r="M197" s="188"/>
      <c r="N197" s="189"/>
      <c r="O197" s="189"/>
      <c r="P197" s="190">
        <f>SUM(P198:P202)</f>
        <v>0</v>
      </c>
      <c r="Q197" s="189"/>
      <c r="R197" s="190">
        <f>SUM(R198:R202)</f>
        <v>0</v>
      </c>
      <c r="S197" s="189"/>
      <c r="T197" s="191">
        <f>SUM(T198:T202)</f>
        <v>-2.6966999999999999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192" t="s">
        <v>87</v>
      </c>
      <c r="AT197" s="193" t="s">
        <v>76</v>
      </c>
      <c r="AU197" s="193" t="s">
        <v>77</v>
      </c>
      <c r="AY197" s="192" t="s">
        <v>129</v>
      </c>
      <c r="BK197" s="194">
        <f>SUM(BK198:BK202)</f>
        <v>0</v>
      </c>
    </row>
    <row r="198" s="2" customFormat="1" ht="16.5" customHeight="1">
      <c r="A198" s="37"/>
      <c r="B198" s="38"/>
      <c r="C198" s="195" t="s">
        <v>300</v>
      </c>
      <c r="D198" s="195" t="s">
        <v>130</v>
      </c>
      <c r="E198" s="196" t="s">
        <v>417</v>
      </c>
      <c r="F198" s="197" t="s">
        <v>418</v>
      </c>
      <c r="G198" s="198" t="s">
        <v>149</v>
      </c>
      <c r="H198" s="199">
        <v>30.300000000000001</v>
      </c>
      <c r="I198" s="200"/>
      <c r="J198" s="201">
        <f>ROUND(I198*H198,2)</f>
        <v>0</v>
      </c>
      <c r="K198" s="197" t="s">
        <v>134</v>
      </c>
      <c r="L198" s="43"/>
      <c r="M198" s="202" t="s">
        <v>19</v>
      </c>
      <c r="N198" s="203" t="s">
        <v>48</v>
      </c>
      <c r="O198" s="83"/>
      <c r="P198" s="204">
        <f>O198*H198</f>
        <v>0</v>
      </c>
      <c r="Q198" s="204">
        <v>0</v>
      </c>
      <c r="R198" s="204">
        <f>Q198*H198</f>
        <v>0</v>
      </c>
      <c r="S198" s="204">
        <v>-0.088999999999999996</v>
      </c>
      <c r="T198" s="205">
        <f>S198*H198</f>
        <v>-2.6966999999999999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6" t="s">
        <v>162</v>
      </c>
      <c r="AT198" s="206" t="s">
        <v>130</v>
      </c>
      <c r="AU198" s="206" t="s">
        <v>85</v>
      </c>
      <c r="AY198" s="16" t="s">
        <v>129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6" t="s">
        <v>85</v>
      </c>
      <c r="BK198" s="207">
        <f>ROUND(I198*H198,2)</f>
        <v>0</v>
      </c>
      <c r="BL198" s="16" t="s">
        <v>162</v>
      </c>
      <c r="BM198" s="206" t="s">
        <v>419</v>
      </c>
    </row>
    <row r="199" s="2" customFormat="1" ht="16.5" customHeight="1">
      <c r="A199" s="37"/>
      <c r="B199" s="38"/>
      <c r="C199" s="195" t="s">
        <v>420</v>
      </c>
      <c r="D199" s="195" t="s">
        <v>130</v>
      </c>
      <c r="E199" s="196" t="s">
        <v>421</v>
      </c>
      <c r="F199" s="197" t="s">
        <v>422</v>
      </c>
      <c r="G199" s="198" t="s">
        <v>149</v>
      </c>
      <c r="H199" s="199">
        <v>30.300000000000001</v>
      </c>
      <c r="I199" s="200"/>
      <c r="J199" s="201">
        <f>ROUND(I199*H199,2)</f>
        <v>0</v>
      </c>
      <c r="K199" s="197" t="s">
        <v>134</v>
      </c>
      <c r="L199" s="43"/>
      <c r="M199" s="202" t="s">
        <v>19</v>
      </c>
      <c r="N199" s="203" t="s">
        <v>48</v>
      </c>
      <c r="O199" s="83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6" t="s">
        <v>162</v>
      </c>
      <c r="AT199" s="206" t="s">
        <v>130</v>
      </c>
      <c r="AU199" s="206" t="s">
        <v>85</v>
      </c>
      <c r="AY199" s="16" t="s">
        <v>129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6" t="s">
        <v>85</v>
      </c>
      <c r="BK199" s="207">
        <f>ROUND(I199*H199,2)</f>
        <v>0</v>
      </c>
      <c r="BL199" s="16" t="s">
        <v>162</v>
      </c>
      <c r="BM199" s="206" t="s">
        <v>423</v>
      </c>
    </row>
    <row r="200" s="2" customFormat="1" ht="16.5" customHeight="1">
      <c r="A200" s="37"/>
      <c r="B200" s="38"/>
      <c r="C200" s="195" t="s">
        <v>303</v>
      </c>
      <c r="D200" s="195" t="s">
        <v>130</v>
      </c>
      <c r="E200" s="196" t="s">
        <v>424</v>
      </c>
      <c r="F200" s="197" t="s">
        <v>425</v>
      </c>
      <c r="G200" s="198" t="s">
        <v>149</v>
      </c>
      <c r="H200" s="199">
        <v>30.300000000000001</v>
      </c>
      <c r="I200" s="200"/>
      <c r="J200" s="201">
        <f>ROUND(I200*H200,2)</f>
        <v>0</v>
      </c>
      <c r="K200" s="197" t="s">
        <v>134</v>
      </c>
      <c r="L200" s="43"/>
      <c r="M200" s="202" t="s">
        <v>19</v>
      </c>
      <c r="N200" s="203" t="s">
        <v>48</v>
      </c>
      <c r="O200" s="83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6" t="s">
        <v>162</v>
      </c>
      <c r="AT200" s="206" t="s">
        <v>130</v>
      </c>
      <c r="AU200" s="206" t="s">
        <v>85</v>
      </c>
      <c r="AY200" s="16" t="s">
        <v>129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6" t="s">
        <v>85</v>
      </c>
      <c r="BK200" s="207">
        <f>ROUND(I200*H200,2)</f>
        <v>0</v>
      </c>
      <c r="BL200" s="16" t="s">
        <v>162</v>
      </c>
      <c r="BM200" s="206" t="s">
        <v>426</v>
      </c>
    </row>
    <row r="201" s="2" customFormat="1" ht="16.5" customHeight="1">
      <c r="A201" s="37"/>
      <c r="B201" s="38"/>
      <c r="C201" s="195" t="s">
        <v>427</v>
      </c>
      <c r="D201" s="195" t="s">
        <v>130</v>
      </c>
      <c r="E201" s="196" t="s">
        <v>428</v>
      </c>
      <c r="F201" s="197" t="s">
        <v>429</v>
      </c>
      <c r="G201" s="198" t="s">
        <v>149</v>
      </c>
      <c r="H201" s="199">
        <v>30.300000000000001</v>
      </c>
      <c r="I201" s="200"/>
      <c r="J201" s="201">
        <f>ROUND(I201*H201,2)</f>
        <v>0</v>
      </c>
      <c r="K201" s="197" t="s">
        <v>134</v>
      </c>
      <c r="L201" s="43"/>
      <c r="M201" s="202" t="s">
        <v>19</v>
      </c>
      <c r="N201" s="203" t="s">
        <v>48</v>
      </c>
      <c r="O201" s="83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6" t="s">
        <v>162</v>
      </c>
      <c r="AT201" s="206" t="s">
        <v>130</v>
      </c>
      <c r="AU201" s="206" t="s">
        <v>85</v>
      </c>
      <c r="AY201" s="16" t="s">
        <v>129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6" t="s">
        <v>85</v>
      </c>
      <c r="BK201" s="207">
        <f>ROUND(I201*H201,2)</f>
        <v>0</v>
      </c>
      <c r="BL201" s="16" t="s">
        <v>162</v>
      </c>
      <c r="BM201" s="206" t="s">
        <v>430</v>
      </c>
    </row>
    <row r="202" s="2" customFormat="1" ht="16.5" customHeight="1">
      <c r="A202" s="37"/>
      <c r="B202" s="38"/>
      <c r="C202" s="195" t="s">
        <v>205</v>
      </c>
      <c r="D202" s="195" t="s">
        <v>130</v>
      </c>
      <c r="E202" s="196" t="s">
        <v>256</v>
      </c>
      <c r="F202" s="197" t="s">
        <v>431</v>
      </c>
      <c r="G202" s="198" t="s">
        <v>149</v>
      </c>
      <c r="H202" s="199">
        <v>101</v>
      </c>
      <c r="I202" s="200"/>
      <c r="J202" s="201">
        <f>ROUND(I202*H202,2)</f>
        <v>0</v>
      </c>
      <c r="K202" s="197" t="s">
        <v>19</v>
      </c>
      <c r="L202" s="43"/>
      <c r="M202" s="202" t="s">
        <v>19</v>
      </c>
      <c r="N202" s="203" t="s">
        <v>48</v>
      </c>
      <c r="O202" s="83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6" t="s">
        <v>162</v>
      </c>
      <c r="AT202" s="206" t="s">
        <v>130</v>
      </c>
      <c r="AU202" s="206" t="s">
        <v>85</v>
      </c>
      <c r="AY202" s="16" t="s">
        <v>129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6" t="s">
        <v>85</v>
      </c>
      <c r="BK202" s="207">
        <f>ROUND(I202*H202,2)</f>
        <v>0</v>
      </c>
      <c r="BL202" s="16" t="s">
        <v>162</v>
      </c>
      <c r="BM202" s="206" t="s">
        <v>432</v>
      </c>
    </row>
    <row r="203" s="11" customFormat="1" ht="25.92" customHeight="1">
      <c r="A203" s="11"/>
      <c r="B203" s="181"/>
      <c r="C203" s="182"/>
      <c r="D203" s="183" t="s">
        <v>76</v>
      </c>
      <c r="E203" s="184" t="s">
        <v>433</v>
      </c>
      <c r="F203" s="184" t="s">
        <v>434</v>
      </c>
      <c r="G203" s="182"/>
      <c r="H203" s="182"/>
      <c r="I203" s="185"/>
      <c r="J203" s="186">
        <f>BK203</f>
        <v>0</v>
      </c>
      <c r="K203" s="182"/>
      <c r="L203" s="187"/>
      <c r="M203" s="188"/>
      <c r="N203" s="189"/>
      <c r="O203" s="189"/>
      <c r="P203" s="190">
        <f>SUM(P204:P219)</f>
        <v>0</v>
      </c>
      <c r="Q203" s="189"/>
      <c r="R203" s="190">
        <f>SUM(R204:R219)</f>
        <v>0</v>
      </c>
      <c r="S203" s="189"/>
      <c r="T203" s="191">
        <f>SUM(T204:T219)</f>
        <v>0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R203" s="192" t="s">
        <v>87</v>
      </c>
      <c r="AT203" s="193" t="s">
        <v>76</v>
      </c>
      <c r="AU203" s="193" t="s">
        <v>77</v>
      </c>
      <c r="AY203" s="192" t="s">
        <v>129</v>
      </c>
      <c r="BK203" s="194">
        <f>SUM(BK204:BK219)</f>
        <v>0</v>
      </c>
    </row>
    <row r="204" s="2" customFormat="1" ht="16.5" customHeight="1">
      <c r="A204" s="37"/>
      <c r="B204" s="38"/>
      <c r="C204" s="195" t="s">
        <v>239</v>
      </c>
      <c r="D204" s="195" t="s">
        <v>130</v>
      </c>
      <c r="E204" s="196" t="s">
        <v>228</v>
      </c>
      <c r="F204" s="197" t="s">
        <v>435</v>
      </c>
      <c r="G204" s="198" t="s">
        <v>200</v>
      </c>
      <c r="H204" s="199">
        <v>2</v>
      </c>
      <c r="I204" s="200"/>
      <c r="J204" s="201">
        <f>ROUND(I204*H204,2)</f>
        <v>0</v>
      </c>
      <c r="K204" s="197" t="s">
        <v>19</v>
      </c>
      <c r="L204" s="43"/>
      <c r="M204" s="202" t="s">
        <v>19</v>
      </c>
      <c r="N204" s="203" t="s">
        <v>48</v>
      </c>
      <c r="O204" s="83"/>
      <c r="P204" s="204">
        <f>O204*H204</f>
        <v>0</v>
      </c>
      <c r="Q204" s="204">
        <v>0</v>
      </c>
      <c r="R204" s="204">
        <f>Q204*H204</f>
        <v>0</v>
      </c>
      <c r="S204" s="204">
        <v>0</v>
      </c>
      <c r="T204" s="20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6" t="s">
        <v>162</v>
      </c>
      <c r="AT204" s="206" t="s">
        <v>130</v>
      </c>
      <c r="AU204" s="206" t="s">
        <v>85</v>
      </c>
      <c r="AY204" s="16" t="s">
        <v>129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16" t="s">
        <v>85</v>
      </c>
      <c r="BK204" s="207">
        <f>ROUND(I204*H204,2)</f>
        <v>0</v>
      </c>
      <c r="BL204" s="16" t="s">
        <v>162</v>
      </c>
      <c r="BM204" s="206" t="s">
        <v>436</v>
      </c>
    </row>
    <row r="205" s="2" customFormat="1" ht="16.5" customHeight="1">
      <c r="A205" s="37"/>
      <c r="B205" s="38"/>
      <c r="C205" s="195" t="s">
        <v>244</v>
      </c>
      <c r="D205" s="195" t="s">
        <v>130</v>
      </c>
      <c r="E205" s="196" t="s">
        <v>179</v>
      </c>
      <c r="F205" s="197" t="s">
        <v>437</v>
      </c>
      <c r="G205" s="198" t="s">
        <v>200</v>
      </c>
      <c r="H205" s="199">
        <v>4</v>
      </c>
      <c r="I205" s="200"/>
      <c r="J205" s="201">
        <f>ROUND(I205*H205,2)</f>
        <v>0</v>
      </c>
      <c r="K205" s="197" t="s">
        <v>19</v>
      </c>
      <c r="L205" s="43"/>
      <c r="M205" s="202" t="s">
        <v>19</v>
      </c>
      <c r="N205" s="203" t="s">
        <v>48</v>
      </c>
      <c r="O205" s="83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6" t="s">
        <v>162</v>
      </c>
      <c r="AT205" s="206" t="s">
        <v>130</v>
      </c>
      <c r="AU205" s="206" t="s">
        <v>85</v>
      </c>
      <c r="AY205" s="16" t="s">
        <v>129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6" t="s">
        <v>85</v>
      </c>
      <c r="BK205" s="207">
        <f>ROUND(I205*H205,2)</f>
        <v>0</v>
      </c>
      <c r="BL205" s="16" t="s">
        <v>162</v>
      </c>
      <c r="BM205" s="206" t="s">
        <v>438</v>
      </c>
    </row>
    <row r="206" s="2" customFormat="1" ht="16.5" customHeight="1">
      <c r="A206" s="37"/>
      <c r="B206" s="38"/>
      <c r="C206" s="195" t="s">
        <v>249</v>
      </c>
      <c r="D206" s="195" t="s">
        <v>130</v>
      </c>
      <c r="E206" s="196" t="s">
        <v>221</v>
      </c>
      <c r="F206" s="197" t="s">
        <v>439</v>
      </c>
      <c r="G206" s="198" t="s">
        <v>200</v>
      </c>
      <c r="H206" s="199">
        <v>2</v>
      </c>
      <c r="I206" s="200"/>
      <c r="J206" s="201">
        <f>ROUND(I206*H206,2)</f>
        <v>0</v>
      </c>
      <c r="K206" s="197" t="s">
        <v>19</v>
      </c>
      <c r="L206" s="43"/>
      <c r="M206" s="202" t="s">
        <v>19</v>
      </c>
      <c r="N206" s="203" t="s">
        <v>48</v>
      </c>
      <c r="O206" s="83"/>
      <c r="P206" s="204">
        <f>O206*H206</f>
        <v>0</v>
      </c>
      <c r="Q206" s="204">
        <v>0</v>
      </c>
      <c r="R206" s="204">
        <f>Q206*H206</f>
        <v>0</v>
      </c>
      <c r="S206" s="204">
        <v>0</v>
      </c>
      <c r="T206" s="20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6" t="s">
        <v>162</v>
      </c>
      <c r="AT206" s="206" t="s">
        <v>130</v>
      </c>
      <c r="AU206" s="206" t="s">
        <v>85</v>
      </c>
      <c r="AY206" s="16" t="s">
        <v>129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6" t="s">
        <v>85</v>
      </c>
      <c r="BK206" s="207">
        <f>ROUND(I206*H206,2)</f>
        <v>0</v>
      </c>
      <c r="BL206" s="16" t="s">
        <v>162</v>
      </c>
      <c r="BM206" s="206" t="s">
        <v>440</v>
      </c>
    </row>
    <row r="207" s="2" customFormat="1" ht="16.5" customHeight="1">
      <c r="A207" s="37"/>
      <c r="B207" s="38"/>
      <c r="C207" s="195" t="s">
        <v>309</v>
      </c>
      <c r="D207" s="195" t="s">
        <v>130</v>
      </c>
      <c r="E207" s="196" t="s">
        <v>175</v>
      </c>
      <c r="F207" s="197" t="s">
        <v>441</v>
      </c>
      <c r="G207" s="198" t="s">
        <v>200</v>
      </c>
      <c r="H207" s="199">
        <v>4</v>
      </c>
      <c r="I207" s="200"/>
      <c r="J207" s="201">
        <f>ROUND(I207*H207,2)</f>
        <v>0</v>
      </c>
      <c r="K207" s="197" t="s">
        <v>19</v>
      </c>
      <c r="L207" s="43"/>
      <c r="M207" s="202" t="s">
        <v>19</v>
      </c>
      <c r="N207" s="203" t="s">
        <v>48</v>
      </c>
      <c r="O207" s="83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6" t="s">
        <v>162</v>
      </c>
      <c r="AT207" s="206" t="s">
        <v>130</v>
      </c>
      <c r="AU207" s="206" t="s">
        <v>85</v>
      </c>
      <c r="AY207" s="16" t="s">
        <v>129</v>
      </c>
      <c r="BE207" s="207">
        <f>IF(N207="základní",J207,0)</f>
        <v>0</v>
      </c>
      <c r="BF207" s="207">
        <f>IF(N207="snížená",J207,0)</f>
        <v>0</v>
      </c>
      <c r="BG207" s="207">
        <f>IF(N207="zákl. přenesená",J207,0)</f>
        <v>0</v>
      </c>
      <c r="BH207" s="207">
        <f>IF(N207="sníž. přenesená",J207,0)</f>
        <v>0</v>
      </c>
      <c r="BI207" s="207">
        <f>IF(N207="nulová",J207,0)</f>
        <v>0</v>
      </c>
      <c r="BJ207" s="16" t="s">
        <v>85</v>
      </c>
      <c r="BK207" s="207">
        <f>ROUND(I207*H207,2)</f>
        <v>0</v>
      </c>
      <c r="BL207" s="16" t="s">
        <v>162</v>
      </c>
      <c r="BM207" s="206" t="s">
        <v>442</v>
      </c>
    </row>
    <row r="208" s="2" customFormat="1" ht="16.5" customHeight="1">
      <c r="A208" s="37"/>
      <c r="B208" s="38"/>
      <c r="C208" s="195" t="s">
        <v>282</v>
      </c>
      <c r="D208" s="195" t="s">
        <v>130</v>
      </c>
      <c r="E208" s="196" t="s">
        <v>182</v>
      </c>
      <c r="F208" s="197" t="s">
        <v>443</v>
      </c>
      <c r="G208" s="198" t="s">
        <v>200</v>
      </c>
      <c r="H208" s="199">
        <v>4</v>
      </c>
      <c r="I208" s="200"/>
      <c r="J208" s="201">
        <f>ROUND(I208*H208,2)</f>
        <v>0</v>
      </c>
      <c r="K208" s="197" t="s">
        <v>19</v>
      </c>
      <c r="L208" s="43"/>
      <c r="M208" s="202" t="s">
        <v>19</v>
      </c>
      <c r="N208" s="203" t="s">
        <v>48</v>
      </c>
      <c r="O208" s="83"/>
      <c r="P208" s="204">
        <f>O208*H208</f>
        <v>0</v>
      </c>
      <c r="Q208" s="204">
        <v>0</v>
      </c>
      <c r="R208" s="204">
        <f>Q208*H208</f>
        <v>0</v>
      </c>
      <c r="S208" s="204">
        <v>0</v>
      </c>
      <c r="T208" s="20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6" t="s">
        <v>162</v>
      </c>
      <c r="AT208" s="206" t="s">
        <v>130</v>
      </c>
      <c r="AU208" s="206" t="s">
        <v>85</v>
      </c>
      <c r="AY208" s="16" t="s">
        <v>129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6" t="s">
        <v>85</v>
      </c>
      <c r="BK208" s="207">
        <f>ROUND(I208*H208,2)</f>
        <v>0</v>
      </c>
      <c r="BL208" s="16" t="s">
        <v>162</v>
      </c>
      <c r="BM208" s="206" t="s">
        <v>444</v>
      </c>
    </row>
    <row r="209" s="2" customFormat="1" ht="16.5" customHeight="1">
      <c r="A209" s="37"/>
      <c r="B209" s="38"/>
      <c r="C209" s="195" t="s">
        <v>311</v>
      </c>
      <c r="D209" s="195" t="s">
        <v>130</v>
      </c>
      <c r="E209" s="196" t="s">
        <v>246</v>
      </c>
      <c r="F209" s="197" t="s">
        <v>445</v>
      </c>
      <c r="G209" s="198" t="s">
        <v>200</v>
      </c>
      <c r="H209" s="199">
        <v>2</v>
      </c>
      <c r="I209" s="200"/>
      <c r="J209" s="201">
        <f>ROUND(I209*H209,2)</f>
        <v>0</v>
      </c>
      <c r="K209" s="197" t="s">
        <v>19</v>
      </c>
      <c r="L209" s="43"/>
      <c r="M209" s="202" t="s">
        <v>19</v>
      </c>
      <c r="N209" s="203" t="s">
        <v>48</v>
      </c>
      <c r="O209" s="83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6" t="s">
        <v>162</v>
      </c>
      <c r="AT209" s="206" t="s">
        <v>130</v>
      </c>
      <c r="AU209" s="206" t="s">
        <v>85</v>
      </c>
      <c r="AY209" s="16" t="s">
        <v>129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6" t="s">
        <v>85</v>
      </c>
      <c r="BK209" s="207">
        <f>ROUND(I209*H209,2)</f>
        <v>0</v>
      </c>
      <c r="BL209" s="16" t="s">
        <v>162</v>
      </c>
      <c r="BM209" s="206" t="s">
        <v>446</v>
      </c>
    </row>
    <row r="210" s="2" customFormat="1" ht="16.5" customHeight="1">
      <c r="A210" s="37"/>
      <c r="B210" s="38"/>
      <c r="C210" s="195" t="s">
        <v>447</v>
      </c>
      <c r="D210" s="195" t="s">
        <v>130</v>
      </c>
      <c r="E210" s="196" t="s">
        <v>235</v>
      </c>
      <c r="F210" s="197" t="s">
        <v>448</v>
      </c>
      <c r="G210" s="198" t="s">
        <v>200</v>
      </c>
      <c r="H210" s="199">
        <v>3</v>
      </c>
      <c r="I210" s="200"/>
      <c r="J210" s="201">
        <f>ROUND(I210*H210,2)</f>
        <v>0</v>
      </c>
      <c r="K210" s="197" t="s">
        <v>19</v>
      </c>
      <c r="L210" s="43"/>
      <c r="M210" s="202" t="s">
        <v>19</v>
      </c>
      <c r="N210" s="203" t="s">
        <v>48</v>
      </c>
      <c r="O210" s="83"/>
      <c r="P210" s="204">
        <f>O210*H210</f>
        <v>0</v>
      </c>
      <c r="Q210" s="204">
        <v>0</v>
      </c>
      <c r="R210" s="204">
        <f>Q210*H210</f>
        <v>0</v>
      </c>
      <c r="S210" s="204">
        <v>0</v>
      </c>
      <c r="T210" s="20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6" t="s">
        <v>162</v>
      </c>
      <c r="AT210" s="206" t="s">
        <v>130</v>
      </c>
      <c r="AU210" s="206" t="s">
        <v>85</v>
      </c>
      <c r="AY210" s="16" t="s">
        <v>129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16" t="s">
        <v>85</v>
      </c>
      <c r="BK210" s="207">
        <f>ROUND(I210*H210,2)</f>
        <v>0</v>
      </c>
      <c r="BL210" s="16" t="s">
        <v>162</v>
      </c>
      <c r="BM210" s="206" t="s">
        <v>449</v>
      </c>
    </row>
    <row r="211" s="2" customFormat="1" ht="16.5" customHeight="1">
      <c r="A211" s="37"/>
      <c r="B211" s="38"/>
      <c r="C211" s="195" t="s">
        <v>313</v>
      </c>
      <c r="D211" s="195" t="s">
        <v>130</v>
      </c>
      <c r="E211" s="196" t="s">
        <v>186</v>
      </c>
      <c r="F211" s="197" t="s">
        <v>450</v>
      </c>
      <c r="G211" s="198" t="s">
        <v>200</v>
      </c>
      <c r="H211" s="199">
        <v>4</v>
      </c>
      <c r="I211" s="200"/>
      <c r="J211" s="201">
        <f>ROUND(I211*H211,2)</f>
        <v>0</v>
      </c>
      <c r="K211" s="197" t="s">
        <v>19</v>
      </c>
      <c r="L211" s="43"/>
      <c r="M211" s="202" t="s">
        <v>19</v>
      </c>
      <c r="N211" s="203" t="s">
        <v>48</v>
      </c>
      <c r="O211" s="83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6" t="s">
        <v>162</v>
      </c>
      <c r="AT211" s="206" t="s">
        <v>130</v>
      </c>
      <c r="AU211" s="206" t="s">
        <v>85</v>
      </c>
      <c r="AY211" s="16" t="s">
        <v>129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6" t="s">
        <v>85</v>
      </c>
      <c r="BK211" s="207">
        <f>ROUND(I211*H211,2)</f>
        <v>0</v>
      </c>
      <c r="BL211" s="16" t="s">
        <v>162</v>
      </c>
      <c r="BM211" s="206" t="s">
        <v>451</v>
      </c>
    </row>
    <row r="212" s="2" customFormat="1" ht="16.5" customHeight="1">
      <c r="A212" s="37"/>
      <c r="B212" s="38"/>
      <c r="C212" s="195" t="s">
        <v>452</v>
      </c>
      <c r="D212" s="195" t="s">
        <v>130</v>
      </c>
      <c r="E212" s="196" t="s">
        <v>268</v>
      </c>
      <c r="F212" s="197" t="s">
        <v>453</v>
      </c>
      <c r="G212" s="198" t="s">
        <v>200</v>
      </c>
      <c r="H212" s="199">
        <v>2</v>
      </c>
      <c r="I212" s="200"/>
      <c r="J212" s="201">
        <f>ROUND(I212*H212,2)</f>
        <v>0</v>
      </c>
      <c r="K212" s="197" t="s">
        <v>19</v>
      </c>
      <c r="L212" s="43"/>
      <c r="M212" s="202" t="s">
        <v>19</v>
      </c>
      <c r="N212" s="203" t="s">
        <v>48</v>
      </c>
      <c r="O212" s="83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6" t="s">
        <v>162</v>
      </c>
      <c r="AT212" s="206" t="s">
        <v>130</v>
      </c>
      <c r="AU212" s="206" t="s">
        <v>85</v>
      </c>
      <c r="AY212" s="16" t="s">
        <v>129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6" t="s">
        <v>85</v>
      </c>
      <c r="BK212" s="207">
        <f>ROUND(I212*H212,2)</f>
        <v>0</v>
      </c>
      <c r="BL212" s="16" t="s">
        <v>162</v>
      </c>
      <c r="BM212" s="206" t="s">
        <v>454</v>
      </c>
    </row>
    <row r="213" s="2" customFormat="1" ht="16.5" customHeight="1">
      <c r="A213" s="37"/>
      <c r="B213" s="38"/>
      <c r="C213" s="195" t="s">
        <v>316</v>
      </c>
      <c r="D213" s="195" t="s">
        <v>130</v>
      </c>
      <c r="E213" s="196" t="s">
        <v>197</v>
      </c>
      <c r="F213" s="197" t="s">
        <v>455</v>
      </c>
      <c r="G213" s="198" t="s">
        <v>200</v>
      </c>
      <c r="H213" s="199">
        <v>1</v>
      </c>
      <c r="I213" s="200"/>
      <c r="J213" s="201">
        <f>ROUND(I213*H213,2)</f>
        <v>0</v>
      </c>
      <c r="K213" s="197" t="s">
        <v>19</v>
      </c>
      <c r="L213" s="43"/>
      <c r="M213" s="202" t="s">
        <v>19</v>
      </c>
      <c r="N213" s="203" t="s">
        <v>48</v>
      </c>
      <c r="O213" s="83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6" t="s">
        <v>162</v>
      </c>
      <c r="AT213" s="206" t="s">
        <v>130</v>
      </c>
      <c r="AU213" s="206" t="s">
        <v>85</v>
      </c>
      <c r="AY213" s="16" t="s">
        <v>129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6" t="s">
        <v>85</v>
      </c>
      <c r="BK213" s="207">
        <f>ROUND(I213*H213,2)</f>
        <v>0</v>
      </c>
      <c r="BL213" s="16" t="s">
        <v>162</v>
      </c>
      <c r="BM213" s="206" t="s">
        <v>456</v>
      </c>
    </row>
    <row r="214" s="2" customFormat="1" ht="16.5" customHeight="1">
      <c r="A214" s="37"/>
      <c r="B214" s="38"/>
      <c r="C214" s="195" t="s">
        <v>457</v>
      </c>
      <c r="D214" s="195" t="s">
        <v>130</v>
      </c>
      <c r="E214" s="196" t="s">
        <v>253</v>
      </c>
      <c r="F214" s="197" t="s">
        <v>458</v>
      </c>
      <c r="G214" s="198" t="s">
        <v>141</v>
      </c>
      <c r="H214" s="199">
        <v>32</v>
      </c>
      <c r="I214" s="200"/>
      <c r="J214" s="201">
        <f>ROUND(I214*H214,2)</f>
        <v>0</v>
      </c>
      <c r="K214" s="197" t="s">
        <v>19</v>
      </c>
      <c r="L214" s="43"/>
      <c r="M214" s="202" t="s">
        <v>19</v>
      </c>
      <c r="N214" s="203" t="s">
        <v>48</v>
      </c>
      <c r="O214" s="83"/>
      <c r="P214" s="204">
        <f>O214*H214</f>
        <v>0</v>
      </c>
      <c r="Q214" s="204">
        <v>0</v>
      </c>
      <c r="R214" s="204">
        <f>Q214*H214</f>
        <v>0</v>
      </c>
      <c r="S214" s="204">
        <v>0</v>
      </c>
      <c r="T214" s="20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6" t="s">
        <v>162</v>
      </c>
      <c r="AT214" s="206" t="s">
        <v>130</v>
      </c>
      <c r="AU214" s="206" t="s">
        <v>85</v>
      </c>
      <c r="AY214" s="16" t="s">
        <v>129</v>
      </c>
      <c r="BE214" s="207">
        <f>IF(N214="základní",J214,0)</f>
        <v>0</v>
      </c>
      <c r="BF214" s="207">
        <f>IF(N214="snížená",J214,0)</f>
        <v>0</v>
      </c>
      <c r="BG214" s="207">
        <f>IF(N214="zákl. přenesená",J214,0)</f>
        <v>0</v>
      </c>
      <c r="BH214" s="207">
        <f>IF(N214="sníž. přenesená",J214,0)</f>
        <v>0</v>
      </c>
      <c r="BI214" s="207">
        <f>IF(N214="nulová",J214,0)</f>
        <v>0</v>
      </c>
      <c r="BJ214" s="16" t="s">
        <v>85</v>
      </c>
      <c r="BK214" s="207">
        <f>ROUND(I214*H214,2)</f>
        <v>0</v>
      </c>
      <c r="BL214" s="16" t="s">
        <v>162</v>
      </c>
      <c r="BM214" s="206" t="s">
        <v>459</v>
      </c>
    </row>
    <row r="215" s="2" customFormat="1" ht="16.5" customHeight="1">
      <c r="A215" s="37"/>
      <c r="B215" s="38"/>
      <c r="C215" s="195" t="s">
        <v>319</v>
      </c>
      <c r="D215" s="195" t="s">
        <v>130</v>
      </c>
      <c r="E215" s="196" t="s">
        <v>189</v>
      </c>
      <c r="F215" s="197" t="s">
        <v>460</v>
      </c>
      <c r="G215" s="198" t="s">
        <v>200</v>
      </c>
      <c r="H215" s="199">
        <v>4</v>
      </c>
      <c r="I215" s="200"/>
      <c r="J215" s="201">
        <f>ROUND(I215*H215,2)</f>
        <v>0</v>
      </c>
      <c r="K215" s="197" t="s">
        <v>19</v>
      </c>
      <c r="L215" s="43"/>
      <c r="M215" s="202" t="s">
        <v>19</v>
      </c>
      <c r="N215" s="203" t="s">
        <v>48</v>
      </c>
      <c r="O215" s="83"/>
      <c r="P215" s="204">
        <f>O215*H215</f>
        <v>0</v>
      </c>
      <c r="Q215" s="204">
        <v>0</v>
      </c>
      <c r="R215" s="204">
        <f>Q215*H215</f>
        <v>0</v>
      </c>
      <c r="S215" s="204">
        <v>0</v>
      </c>
      <c r="T215" s="20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6" t="s">
        <v>162</v>
      </c>
      <c r="AT215" s="206" t="s">
        <v>130</v>
      </c>
      <c r="AU215" s="206" t="s">
        <v>85</v>
      </c>
      <c r="AY215" s="16" t="s">
        <v>129</v>
      </c>
      <c r="BE215" s="207">
        <f>IF(N215="základní",J215,0)</f>
        <v>0</v>
      </c>
      <c r="BF215" s="207">
        <f>IF(N215="snížená",J215,0)</f>
        <v>0</v>
      </c>
      <c r="BG215" s="207">
        <f>IF(N215="zákl. přenesená",J215,0)</f>
        <v>0</v>
      </c>
      <c r="BH215" s="207">
        <f>IF(N215="sníž. přenesená",J215,0)</f>
        <v>0</v>
      </c>
      <c r="BI215" s="207">
        <f>IF(N215="nulová",J215,0)</f>
        <v>0</v>
      </c>
      <c r="BJ215" s="16" t="s">
        <v>85</v>
      </c>
      <c r="BK215" s="207">
        <f>ROUND(I215*H215,2)</f>
        <v>0</v>
      </c>
      <c r="BL215" s="16" t="s">
        <v>162</v>
      </c>
      <c r="BM215" s="206" t="s">
        <v>461</v>
      </c>
    </row>
    <row r="216" s="2" customFormat="1" ht="16.5" customHeight="1">
      <c r="A216" s="37"/>
      <c r="B216" s="38"/>
      <c r="C216" s="195" t="s">
        <v>462</v>
      </c>
      <c r="D216" s="195" t="s">
        <v>130</v>
      </c>
      <c r="E216" s="196" t="s">
        <v>209</v>
      </c>
      <c r="F216" s="197" t="s">
        <v>463</v>
      </c>
      <c r="G216" s="198" t="s">
        <v>200</v>
      </c>
      <c r="H216" s="199">
        <v>3</v>
      </c>
      <c r="I216" s="200"/>
      <c r="J216" s="201">
        <f>ROUND(I216*H216,2)</f>
        <v>0</v>
      </c>
      <c r="K216" s="197" t="s">
        <v>19</v>
      </c>
      <c r="L216" s="43"/>
      <c r="M216" s="202" t="s">
        <v>19</v>
      </c>
      <c r="N216" s="203" t="s">
        <v>48</v>
      </c>
      <c r="O216" s="83"/>
      <c r="P216" s="204">
        <f>O216*H216</f>
        <v>0</v>
      </c>
      <c r="Q216" s="204">
        <v>0</v>
      </c>
      <c r="R216" s="204">
        <f>Q216*H216</f>
        <v>0</v>
      </c>
      <c r="S216" s="204">
        <v>0</v>
      </c>
      <c r="T216" s="20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6" t="s">
        <v>162</v>
      </c>
      <c r="AT216" s="206" t="s">
        <v>130</v>
      </c>
      <c r="AU216" s="206" t="s">
        <v>85</v>
      </c>
      <c r="AY216" s="16" t="s">
        <v>129</v>
      </c>
      <c r="BE216" s="207">
        <f>IF(N216="základní",J216,0)</f>
        <v>0</v>
      </c>
      <c r="BF216" s="207">
        <f>IF(N216="snížená",J216,0)</f>
        <v>0</v>
      </c>
      <c r="BG216" s="207">
        <f>IF(N216="zákl. přenesená",J216,0)</f>
        <v>0</v>
      </c>
      <c r="BH216" s="207">
        <f>IF(N216="sníž. přenesená",J216,0)</f>
        <v>0</v>
      </c>
      <c r="BI216" s="207">
        <f>IF(N216="nulová",J216,0)</f>
        <v>0</v>
      </c>
      <c r="BJ216" s="16" t="s">
        <v>85</v>
      </c>
      <c r="BK216" s="207">
        <f>ROUND(I216*H216,2)</f>
        <v>0</v>
      </c>
      <c r="BL216" s="16" t="s">
        <v>162</v>
      </c>
      <c r="BM216" s="206" t="s">
        <v>464</v>
      </c>
    </row>
    <row r="217" s="2" customFormat="1" ht="16.5" customHeight="1">
      <c r="A217" s="37"/>
      <c r="B217" s="38"/>
      <c r="C217" s="195" t="s">
        <v>323</v>
      </c>
      <c r="D217" s="195" t="s">
        <v>130</v>
      </c>
      <c r="E217" s="196" t="s">
        <v>216</v>
      </c>
      <c r="F217" s="197" t="s">
        <v>465</v>
      </c>
      <c r="G217" s="198" t="s">
        <v>200</v>
      </c>
      <c r="H217" s="199">
        <v>2</v>
      </c>
      <c r="I217" s="200"/>
      <c r="J217" s="201">
        <f>ROUND(I217*H217,2)</f>
        <v>0</v>
      </c>
      <c r="K217" s="197" t="s">
        <v>19</v>
      </c>
      <c r="L217" s="43"/>
      <c r="M217" s="202" t="s">
        <v>19</v>
      </c>
      <c r="N217" s="203" t="s">
        <v>48</v>
      </c>
      <c r="O217" s="83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6" t="s">
        <v>162</v>
      </c>
      <c r="AT217" s="206" t="s">
        <v>130</v>
      </c>
      <c r="AU217" s="206" t="s">
        <v>85</v>
      </c>
      <c r="AY217" s="16" t="s">
        <v>129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16" t="s">
        <v>85</v>
      </c>
      <c r="BK217" s="207">
        <f>ROUND(I217*H217,2)</f>
        <v>0</v>
      </c>
      <c r="BL217" s="16" t="s">
        <v>162</v>
      </c>
      <c r="BM217" s="206" t="s">
        <v>466</v>
      </c>
    </row>
    <row r="218" s="2" customFormat="1" ht="16.5" customHeight="1">
      <c r="A218" s="37"/>
      <c r="B218" s="38"/>
      <c r="C218" s="195" t="s">
        <v>467</v>
      </c>
      <c r="D218" s="195" t="s">
        <v>130</v>
      </c>
      <c r="E218" s="196" t="s">
        <v>260</v>
      </c>
      <c r="F218" s="197" t="s">
        <v>468</v>
      </c>
      <c r="G218" s="198" t="s">
        <v>141</v>
      </c>
      <c r="H218" s="199">
        <v>10.699999999999999</v>
      </c>
      <c r="I218" s="200"/>
      <c r="J218" s="201">
        <f>ROUND(I218*H218,2)</f>
        <v>0</v>
      </c>
      <c r="K218" s="197" t="s">
        <v>19</v>
      </c>
      <c r="L218" s="43"/>
      <c r="M218" s="202" t="s">
        <v>19</v>
      </c>
      <c r="N218" s="203" t="s">
        <v>48</v>
      </c>
      <c r="O218" s="83"/>
      <c r="P218" s="204">
        <f>O218*H218</f>
        <v>0</v>
      </c>
      <c r="Q218" s="204">
        <v>0</v>
      </c>
      <c r="R218" s="204">
        <f>Q218*H218</f>
        <v>0</v>
      </c>
      <c r="S218" s="204">
        <v>0</v>
      </c>
      <c r="T218" s="20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6" t="s">
        <v>162</v>
      </c>
      <c r="AT218" s="206" t="s">
        <v>130</v>
      </c>
      <c r="AU218" s="206" t="s">
        <v>85</v>
      </c>
      <c r="AY218" s="16" t="s">
        <v>129</v>
      </c>
      <c r="BE218" s="207">
        <f>IF(N218="základní",J218,0)</f>
        <v>0</v>
      </c>
      <c r="BF218" s="207">
        <f>IF(N218="snížená",J218,0)</f>
        <v>0</v>
      </c>
      <c r="BG218" s="207">
        <f>IF(N218="zákl. přenesená",J218,0)</f>
        <v>0</v>
      </c>
      <c r="BH218" s="207">
        <f>IF(N218="sníž. přenesená",J218,0)</f>
        <v>0</v>
      </c>
      <c r="BI218" s="207">
        <f>IF(N218="nulová",J218,0)</f>
        <v>0</v>
      </c>
      <c r="BJ218" s="16" t="s">
        <v>85</v>
      </c>
      <c r="BK218" s="207">
        <f>ROUND(I218*H218,2)</f>
        <v>0</v>
      </c>
      <c r="BL218" s="16" t="s">
        <v>162</v>
      </c>
      <c r="BM218" s="206" t="s">
        <v>469</v>
      </c>
    </row>
    <row r="219" s="2" customFormat="1" ht="16.5" customHeight="1">
      <c r="A219" s="37"/>
      <c r="B219" s="38"/>
      <c r="C219" s="195" t="s">
        <v>327</v>
      </c>
      <c r="D219" s="195" t="s">
        <v>130</v>
      </c>
      <c r="E219" s="196" t="s">
        <v>153</v>
      </c>
      <c r="F219" s="197" t="s">
        <v>470</v>
      </c>
      <c r="G219" s="198" t="s">
        <v>200</v>
      </c>
      <c r="H219" s="199">
        <v>2</v>
      </c>
      <c r="I219" s="200"/>
      <c r="J219" s="201">
        <f>ROUND(I219*H219,2)</f>
        <v>0</v>
      </c>
      <c r="K219" s="197" t="s">
        <v>19</v>
      </c>
      <c r="L219" s="43"/>
      <c r="M219" s="202" t="s">
        <v>19</v>
      </c>
      <c r="N219" s="203" t="s">
        <v>48</v>
      </c>
      <c r="O219" s="83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6" t="s">
        <v>162</v>
      </c>
      <c r="AT219" s="206" t="s">
        <v>130</v>
      </c>
      <c r="AU219" s="206" t="s">
        <v>85</v>
      </c>
      <c r="AY219" s="16" t="s">
        <v>129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6" t="s">
        <v>85</v>
      </c>
      <c r="BK219" s="207">
        <f>ROUND(I219*H219,2)</f>
        <v>0</v>
      </c>
      <c r="BL219" s="16" t="s">
        <v>162</v>
      </c>
      <c r="BM219" s="206" t="s">
        <v>471</v>
      </c>
    </row>
    <row r="220" s="11" customFormat="1" ht="25.92" customHeight="1">
      <c r="A220" s="11"/>
      <c r="B220" s="181"/>
      <c r="C220" s="182"/>
      <c r="D220" s="183" t="s">
        <v>76</v>
      </c>
      <c r="E220" s="184" t="s">
        <v>472</v>
      </c>
      <c r="F220" s="184" t="s">
        <v>473</v>
      </c>
      <c r="G220" s="182"/>
      <c r="H220" s="182"/>
      <c r="I220" s="185"/>
      <c r="J220" s="186">
        <f>BK220</f>
        <v>0</v>
      </c>
      <c r="K220" s="182"/>
      <c r="L220" s="187"/>
      <c r="M220" s="188"/>
      <c r="N220" s="189"/>
      <c r="O220" s="189"/>
      <c r="P220" s="190">
        <f>SUM(P221:P222)</f>
        <v>0</v>
      </c>
      <c r="Q220" s="189"/>
      <c r="R220" s="190">
        <f>SUM(R221:R222)</f>
        <v>0.038381360000000003</v>
      </c>
      <c r="S220" s="189"/>
      <c r="T220" s="191">
        <f>SUM(T221:T222)</f>
        <v>0</v>
      </c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R220" s="192" t="s">
        <v>87</v>
      </c>
      <c r="AT220" s="193" t="s">
        <v>76</v>
      </c>
      <c r="AU220" s="193" t="s">
        <v>77</v>
      </c>
      <c r="AY220" s="192" t="s">
        <v>129</v>
      </c>
      <c r="BK220" s="194">
        <f>SUM(BK221:BK222)</f>
        <v>0</v>
      </c>
    </row>
    <row r="221" s="2" customFormat="1" ht="16.5" customHeight="1">
      <c r="A221" s="37"/>
      <c r="B221" s="38"/>
      <c r="C221" s="195" t="s">
        <v>474</v>
      </c>
      <c r="D221" s="195" t="s">
        <v>130</v>
      </c>
      <c r="E221" s="196" t="s">
        <v>475</v>
      </c>
      <c r="F221" s="197" t="s">
        <v>476</v>
      </c>
      <c r="G221" s="198" t="s">
        <v>149</v>
      </c>
      <c r="H221" s="199">
        <v>132.34800000000001</v>
      </c>
      <c r="I221" s="200"/>
      <c r="J221" s="201">
        <f>ROUND(I221*H221,2)</f>
        <v>0</v>
      </c>
      <c r="K221" s="197" t="s">
        <v>134</v>
      </c>
      <c r="L221" s="43"/>
      <c r="M221" s="202" t="s">
        <v>19</v>
      </c>
      <c r="N221" s="203" t="s">
        <v>48</v>
      </c>
      <c r="O221" s="83"/>
      <c r="P221" s="204">
        <f>O221*H221</f>
        <v>0</v>
      </c>
      <c r="Q221" s="204">
        <v>6.9999999999999994E-05</v>
      </c>
      <c r="R221" s="204">
        <f>Q221*H221</f>
        <v>0.0092643599999999993</v>
      </c>
      <c r="S221" s="204">
        <v>0</v>
      </c>
      <c r="T221" s="20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6" t="s">
        <v>162</v>
      </c>
      <c r="AT221" s="206" t="s">
        <v>130</v>
      </c>
      <c r="AU221" s="206" t="s">
        <v>85</v>
      </c>
      <c r="AY221" s="16" t="s">
        <v>129</v>
      </c>
      <c r="BE221" s="207">
        <f>IF(N221="základní",J221,0)</f>
        <v>0</v>
      </c>
      <c r="BF221" s="207">
        <f>IF(N221="snížená",J221,0)</f>
        <v>0</v>
      </c>
      <c r="BG221" s="207">
        <f>IF(N221="zákl. přenesená",J221,0)</f>
        <v>0</v>
      </c>
      <c r="BH221" s="207">
        <f>IF(N221="sníž. přenesená",J221,0)</f>
        <v>0</v>
      </c>
      <c r="BI221" s="207">
        <f>IF(N221="nulová",J221,0)</f>
        <v>0</v>
      </c>
      <c r="BJ221" s="16" t="s">
        <v>85</v>
      </c>
      <c r="BK221" s="207">
        <f>ROUND(I221*H221,2)</f>
        <v>0</v>
      </c>
      <c r="BL221" s="16" t="s">
        <v>162</v>
      </c>
      <c r="BM221" s="206" t="s">
        <v>477</v>
      </c>
    </row>
    <row r="222" s="2" customFormat="1" ht="16.5" customHeight="1">
      <c r="A222" s="37"/>
      <c r="B222" s="38"/>
      <c r="C222" s="195" t="s">
        <v>329</v>
      </c>
      <c r="D222" s="195" t="s">
        <v>130</v>
      </c>
      <c r="E222" s="196" t="s">
        <v>478</v>
      </c>
      <c r="F222" s="197" t="s">
        <v>479</v>
      </c>
      <c r="G222" s="198" t="s">
        <v>149</v>
      </c>
      <c r="H222" s="199">
        <v>132.34999999999999</v>
      </c>
      <c r="I222" s="200"/>
      <c r="J222" s="201">
        <f>ROUND(I222*H222,2)</f>
        <v>0</v>
      </c>
      <c r="K222" s="197" t="s">
        <v>19</v>
      </c>
      <c r="L222" s="43"/>
      <c r="M222" s="202" t="s">
        <v>19</v>
      </c>
      <c r="N222" s="203" t="s">
        <v>48</v>
      </c>
      <c r="O222" s="83"/>
      <c r="P222" s="204">
        <f>O222*H222</f>
        <v>0</v>
      </c>
      <c r="Q222" s="204">
        <v>0.00022000000000000001</v>
      </c>
      <c r="R222" s="204">
        <f>Q222*H222</f>
        <v>0.029117000000000001</v>
      </c>
      <c r="S222" s="204">
        <v>0</v>
      </c>
      <c r="T222" s="20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6" t="s">
        <v>162</v>
      </c>
      <c r="AT222" s="206" t="s">
        <v>130</v>
      </c>
      <c r="AU222" s="206" t="s">
        <v>85</v>
      </c>
      <c r="AY222" s="16" t="s">
        <v>129</v>
      </c>
      <c r="BE222" s="207">
        <f>IF(N222="základní",J222,0)</f>
        <v>0</v>
      </c>
      <c r="BF222" s="207">
        <f>IF(N222="snížená",J222,0)</f>
        <v>0</v>
      </c>
      <c r="BG222" s="207">
        <f>IF(N222="zákl. přenesená",J222,0)</f>
        <v>0</v>
      </c>
      <c r="BH222" s="207">
        <f>IF(N222="sníž. přenesená",J222,0)</f>
        <v>0</v>
      </c>
      <c r="BI222" s="207">
        <f>IF(N222="nulová",J222,0)</f>
        <v>0</v>
      </c>
      <c r="BJ222" s="16" t="s">
        <v>85</v>
      </c>
      <c r="BK222" s="207">
        <f>ROUND(I222*H222,2)</f>
        <v>0</v>
      </c>
      <c r="BL222" s="16" t="s">
        <v>162</v>
      </c>
      <c r="BM222" s="206" t="s">
        <v>480</v>
      </c>
    </row>
    <row r="223" s="11" customFormat="1" ht="25.92" customHeight="1">
      <c r="A223" s="11"/>
      <c r="B223" s="181"/>
      <c r="C223" s="182"/>
      <c r="D223" s="183" t="s">
        <v>76</v>
      </c>
      <c r="E223" s="184" t="s">
        <v>481</v>
      </c>
      <c r="F223" s="184" t="s">
        <v>482</v>
      </c>
      <c r="G223" s="182"/>
      <c r="H223" s="182"/>
      <c r="I223" s="185"/>
      <c r="J223" s="186">
        <f>BK223</f>
        <v>0</v>
      </c>
      <c r="K223" s="182"/>
      <c r="L223" s="187"/>
      <c r="M223" s="188"/>
      <c r="N223" s="189"/>
      <c r="O223" s="189"/>
      <c r="P223" s="190">
        <f>SUM(P224:P245)</f>
        <v>0</v>
      </c>
      <c r="Q223" s="189"/>
      <c r="R223" s="190">
        <f>SUM(R224:R245)</f>
        <v>0</v>
      </c>
      <c r="S223" s="189"/>
      <c r="T223" s="191">
        <f>SUM(T224:T245)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192" t="s">
        <v>85</v>
      </c>
      <c r="AT223" s="193" t="s">
        <v>76</v>
      </c>
      <c r="AU223" s="193" t="s">
        <v>77</v>
      </c>
      <c r="AY223" s="192" t="s">
        <v>129</v>
      </c>
      <c r="BK223" s="194">
        <f>SUM(BK224:BK245)</f>
        <v>0</v>
      </c>
    </row>
    <row r="224" s="2" customFormat="1" ht="16.5" customHeight="1">
      <c r="A224" s="37"/>
      <c r="B224" s="38"/>
      <c r="C224" s="195" t="s">
        <v>483</v>
      </c>
      <c r="D224" s="195" t="s">
        <v>130</v>
      </c>
      <c r="E224" s="196" t="s">
        <v>387</v>
      </c>
      <c r="F224" s="197" t="s">
        <v>484</v>
      </c>
      <c r="G224" s="198" t="s">
        <v>200</v>
      </c>
      <c r="H224" s="199">
        <v>2</v>
      </c>
      <c r="I224" s="200"/>
      <c r="J224" s="201">
        <f>ROUND(I224*H224,2)</f>
        <v>0</v>
      </c>
      <c r="K224" s="197" t="s">
        <v>19</v>
      </c>
      <c r="L224" s="43"/>
      <c r="M224" s="202" t="s">
        <v>19</v>
      </c>
      <c r="N224" s="203" t="s">
        <v>48</v>
      </c>
      <c r="O224" s="83"/>
      <c r="P224" s="204">
        <f>O224*H224</f>
        <v>0</v>
      </c>
      <c r="Q224" s="204">
        <v>0</v>
      </c>
      <c r="R224" s="204">
        <f>Q224*H224</f>
        <v>0</v>
      </c>
      <c r="S224" s="204">
        <v>0</v>
      </c>
      <c r="T224" s="20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6" t="s">
        <v>135</v>
      </c>
      <c r="AT224" s="206" t="s">
        <v>130</v>
      </c>
      <c r="AU224" s="206" t="s">
        <v>85</v>
      </c>
      <c r="AY224" s="16" t="s">
        <v>129</v>
      </c>
      <c r="BE224" s="207">
        <f>IF(N224="základní",J224,0)</f>
        <v>0</v>
      </c>
      <c r="BF224" s="207">
        <f>IF(N224="snížená",J224,0)</f>
        <v>0</v>
      </c>
      <c r="BG224" s="207">
        <f>IF(N224="zákl. přenesená",J224,0)</f>
        <v>0</v>
      </c>
      <c r="BH224" s="207">
        <f>IF(N224="sníž. přenesená",J224,0)</f>
        <v>0</v>
      </c>
      <c r="BI224" s="207">
        <f>IF(N224="nulová",J224,0)</f>
        <v>0</v>
      </c>
      <c r="BJ224" s="16" t="s">
        <v>85</v>
      </c>
      <c r="BK224" s="207">
        <f>ROUND(I224*H224,2)</f>
        <v>0</v>
      </c>
      <c r="BL224" s="16" t="s">
        <v>135</v>
      </c>
      <c r="BM224" s="206" t="s">
        <v>485</v>
      </c>
    </row>
    <row r="225" s="2" customFormat="1" ht="16.5" customHeight="1">
      <c r="A225" s="37"/>
      <c r="B225" s="38"/>
      <c r="C225" s="195" t="s">
        <v>333</v>
      </c>
      <c r="D225" s="195" t="s">
        <v>130</v>
      </c>
      <c r="E225" s="196" t="s">
        <v>281</v>
      </c>
      <c r="F225" s="197" t="s">
        <v>486</v>
      </c>
      <c r="G225" s="198" t="s">
        <v>200</v>
      </c>
      <c r="H225" s="199">
        <v>2</v>
      </c>
      <c r="I225" s="200"/>
      <c r="J225" s="201">
        <f>ROUND(I225*H225,2)</f>
        <v>0</v>
      </c>
      <c r="K225" s="197" t="s">
        <v>19</v>
      </c>
      <c r="L225" s="43"/>
      <c r="M225" s="202" t="s">
        <v>19</v>
      </c>
      <c r="N225" s="203" t="s">
        <v>48</v>
      </c>
      <c r="O225" s="83"/>
      <c r="P225" s="204">
        <f>O225*H225</f>
        <v>0</v>
      </c>
      <c r="Q225" s="204">
        <v>0</v>
      </c>
      <c r="R225" s="204">
        <f>Q225*H225</f>
        <v>0</v>
      </c>
      <c r="S225" s="204">
        <v>0</v>
      </c>
      <c r="T225" s="20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6" t="s">
        <v>135</v>
      </c>
      <c r="AT225" s="206" t="s">
        <v>130</v>
      </c>
      <c r="AU225" s="206" t="s">
        <v>85</v>
      </c>
      <c r="AY225" s="16" t="s">
        <v>129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6" t="s">
        <v>85</v>
      </c>
      <c r="BK225" s="207">
        <f>ROUND(I225*H225,2)</f>
        <v>0</v>
      </c>
      <c r="BL225" s="16" t="s">
        <v>135</v>
      </c>
      <c r="BM225" s="206" t="s">
        <v>487</v>
      </c>
    </row>
    <row r="226" s="2" customFormat="1" ht="16.5" customHeight="1">
      <c r="A226" s="37"/>
      <c r="B226" s="38"/>
      <c r="C226" s="195" t="s">
        <v>488</v>
      </c>
      <c r="D226" s="195" t="s">
        <v>130</v>
      </c>
      <c r="E226" s="196" t="s">
        <v>392</v>
      </c>
      <c r="F226" s="197" t="s">
        <v>489</v>
      </c>
      <c r="G226" s="198" t="s">
        <v>200</v>
      </c>
      <c r="H226" s="199">
        <v>14</v>
      </c>
      <c r="I226" s="200"/>
      <c r="J226" s="201">
        <f>ROUND(I226*H226,2)</f>
        <v>0</v>
      </c>
      <c r="K226" s="197" t="s">
        <v>19</v>
      </c>
      <c r="L226" s="43"/>
      <c r="M226" s="202" t="s">
        <v>19</v>
      </c>
      <c r="N226" s="203" t="s">
        <v>48</v>
      </c>
      <c r="O226" s="83"/>
      <c r="P226" s="204">
        <f>O226*H226</f>
        <v>0</v>
      </c>
      <c r="Q226" s="204">
        <v>0</v>
      </c>
      <c r="R226" s="204">
        <f>Q226*H226</f>
        <v>0</v>
      </c>
      <c r="S226" s="204">
        <v>0</v>
      </c>
      <c r="T226" s="20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6" t="s">
        <v>135</v>
      </c>
      <c r="AT226" s="206" t="s">
        <v>130</v>
      </c>
      <c r="AU226" s="206" t="s">
        <v>85</v>
      </c>
      <c r="AY226" s="16" t="s">
        <v>129</v>
      </c>
      <c r="BE226" s="207">
        <f>IF(N226="základní",J226,0)</f>
        <v>0</v>
      </c>
      <c r="BF226" s="207">
        <f>IF(N226="snížená",J226,0)</f>
        <v>0</v>
      </c>
      <c r="BG226" s="207">
        <f>IF(N226="zákl. přenesená",J226,0)</f>
        <v>0</v>
      </c>
      <c r="BH226" s="207">
        <f>IF(N226="sníž. přenesená",J226,0)</f>
        <v>0</v>
      </c>
      <c r="BI226" s="207">
        <f>IF(N226="nulová",J226,0)</f>
        <v>0</v>
      </c>
      <c r="BJ226" s="16" t="s">
        <v>85</v>
      </c>
      <c r="BK226" s="207">
        <f>ROUND(I226*H226,2)</f>
        <v>0</v>
      </c>
      <c r="BL226" s="16" t="s">
        <v>135</v>
      </c>
      <c r="BM226" s="206" t="s">
        <v>490</v>
      </c>
    </row>
    <row r="227" s="2" customFormat="1" ht="16.5" customHeight="1">
      <c r="A227" s="37"/>
      <c r="B227" s="38"/>
      <c r="C227" s="195" t="s">
        <v>335</v>
      </c>
      <c r="D227" s="195" t="s">
        <v>130</v>
      </c>
      <c r="E227" s="196" t="s">
        <v>127</v>
      </c>
      <c r="F227" s="197" t="s">
        <v>491</v>
      </c>
      <c r="G227" s="198" t="s">
        <v>200</v>
      </c>
      <c r="H227" s="199">
        <v>2</v>
      </c>
      <c r="I227" s="200"/>
      <c r="J227" s="201">
        <f>ROUND(I227*H227,2)</f>
        <v>0</v>
      </c>
      <c r="K227" s="197" t="s">
        <v>19</v>
      </c>
      <c r="L227" s="43"/>
      <c r="M227" s="202" t="s">
        <v>19</v>
      </c>
      <c r="N227" s="203" t="s">
        <v>48</v>
      </c>
      <c r="O227" s="83"/>
      <c r="P227" s="204">
        <f>O227*H227</f>
        <v>0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6" t="s">
        <v>135</v>
      </c>
      <c r="AT227" s="206" t="s">
        <v>130</v>
      </c>
      <c r="AU227" s="206" t="s">
        <v>85</v>
      </c>
      <c r="AY227" s="16" t="s">
        <v>129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6" t="s">
        <v>85</v>
      </c>
      <c r="BK227" s="207">
        <f>ROUND(I227*H227,2)</f>
        <v>0</v>
      </c>
      <c r="BL227" s="16" t="s">
        <v>135</v>
      </c>
      <c r="BM227" s="206" t="s">
        <v>492</v>
      </c>
    </row>
    <row r="228" s="2" customFormat="1" ht="16.5" customHeight="1">
      <c r="A228" s="37"/>
      <c r="B228" s="38"/>
      <c r="C228" s="195" t="s">
        <v>493</v>
      </c>
      <c r="D228" s="195" t="s">
        <v>130</v>
      </c>
      <c r="E228" s="196" t="s">
        <v>287</v>
      </c>
      <c r="F228" s="197" t="s">
        <v>494</v>
      </c>
      <c r="G228" s="198" t="s">
        <v>200</v>
      </c>
      <c r="H228" s="199">
        <v>4</v>
      </c>
      <c r="I228" s="200"/>
      <c r="J228" s="201">
        <f>ROUND(I228*H228,2)</f>
        <v>0</v>
      </c>
      <c r="K228" s="197" t="s">
        <v>19</v>
      </c>
      <c r="L228" s="43"/>
      <c r="M228" s="202" t="s">
        <v>19</v>
      </c>
      <c r="N228" s="203" t="s">
        <v>48</v>
      </c>
      <c r="O228" s="83"/>
      <c r="P228" s="204">
        <f>O228*H228</f>
        <v>0</v>
      </c>
      <c r="Q228" s="204">
        <v>0</v>
      </c>
      <c r="R228" s="204">
        <f>Q228*H228</f>
        <v>0</v>
      </c>
      <c r="S228" s="204">
        <v>0</v>
      </c>
      <c r="T228" s="20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6" t="s">
        <v>135</v>
      </c>
      <c r="AT228" s="206" t="s">
        <v>130</v>
      </c>
      <c r="AU228" s="206" t="s">
        <v>85</v>
      </c>
      <c r="AY228" s="16" t="s">
        <v>129</v>
      </c>
      <c r="BE228" s="207">
        <f>IF(N228="základní",J228,0)</f>
        <v>0</v>
      </c>
      <c r="BF228" s="207">
        <f>IF(N228="snížená",J228,0)</f>
        <v>0</v>
      </c>
      <c r="BG228" s="207">
        <f>IF(N228="zákl. přenesená",J228,0)</f>
        <v>0</v>
      </c>
      <c r="BH228" s="207">
        <f>IF(N228="sníž. přenesená",J228,0)</f>
        <v>0</v>
      </c>
      <c r="BI228" s="207">
        <f>IF(N228="nulová",J228,0)</f>
        <v>0</v>
      </c>
      <c r="BJ228" s="16" t="s">
        <v>85</v>
      </c>
      <c r="BK228" s="207">
        <f>ROUND(I228*H228,2)</f>
        <v>0</v>
      </c>
      <c r="BL228" s="16" t="s">
        <v>135</v>
      </c>
      <c r="BM228" s="206" t="s">
        <v>495</v>
      </c>
    </row>
    <row r="229" s="2" customFormat="1" ht="16.5" customHeight="1">
      <c r="A229" s="37"/>
      <c r="B229" s="38"/>
      <c r="C229" s="195" t="s">
        <v>337</v>
      </c>
      <c r="D229" s="195" t="s">
        <v>130</v>
      </c>
      <c r="E229" s="196" t="s">
        <v>135</v>
      </c>
      <c r="F229" s="197" t="s">
        <v>496</v>
      </c>
      <c r="G229" s="198" t="s">
        <v>200</v>
      </c>
      <c r="H229" s="199">
        <v>4</v>
      </c>
      <c r="I229" s="200"/>
      <c r="J229" s="201">
        <f>ROUND(I229*H229,2)</f>
        <v>0</v>
      </c>
      <c r="K229" s="197" t="s">
        <v>19</v>
      </c>
      <c r="L229" s="43"/>
      <c r="M229" s="202" t="s">
        <v>19</v>
      </c>
      <c r="N229" s="203" t="s">
        <v>48</v>
      </c>
      <c r="O229" s="83"/>
      <c r="P229" s="204">
        <f>O229*H229</f>
        <v>0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6" t="s">
        <v>135</v>
      </c>
      <c r="AT229" s="206" t="s">
        <v>130</v>
      </c>
      <c r="AU229" s="206" t="s">
        <v>85</v>
      </c>
      <c r="AY229" s="16" t="s">
        <v>129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6" t="s">
        <v>85</v>
      </c>
      <c r="BK229" s="207">
        <f>ROUND(I229*H229,2)</f>
        <v>0</v>
      </c>
      <c r="BL229" s="16" t="s">
        <v>135</v>
      </c>
      <c r="BM229" s="206" t="s">
        <v>497</v>
      </c>
    </row>
    <row r="230" s="2" customFormat="1" ht="16.5" customHeight="1">
      <c r="A230" s="37"/>
      <c r="B230" s="38"/>
      <c r="C230" s="195" t="s">
        <v>498</v>
      </c>
      <c r="D230" s="195" t="s">
        <v>130</v>
      </c>
      <c r="E230" s="196" t="s">
        <v>151</v>
      </c>
      <c r="F230" s="197" t="s">
        <v>499</v>
      </c>
      <c r="G230" s="198" t="s">
        <v>200</v>
      </c>
      <c r="H230" s="199">
        <v>2</v>
      </c>
      <c r="I230" s="200"/>
      <c r="J230" s="201">
        <f>ROUND(I230*H230,2)</f>
        <v>0</v>
      </c>
      <c r="K230" s="197" t="s">
        <v>19</v>
      </c>
      <c r="L230" s="43"/>
      <c r="M230" s="202" t="s">
        <v>19</v>
      </c>
      <c r="N230" s="203" t="s">
        <v>48</v>
      </c>
      <c r="O230" s="83"/>
      <c r="P230" s="204">
        <f>O230*H230</f>
        <v>0</v>
      </c>
      <c r="Q230" s="204">
        <v>0</v>
      </c>
      <c r="R230" s="204">
        <f>Q230*H230</f>
        <v>0</v>
      </c>
      <c r="S230" s="204">
        <v>0</v>
      </c>
      <c r="T230" s="20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6" t="s">
        <v>135</v>
      </c>
      <c r="AT230" s="206" t="s">
        <v>130</v>
      </c>
      <c r="AU230" s="206" t="s">
        <v>85</v>
      </c>
      <c r="AY230" s="16" t="s">
        <v>129</v>
      </c>
      <c r="BE230" s="207">
        <f>IF(N230="základní",J230,0)</f>
        <v>0</v>
      </c>
      <c r="BF230" s="207">
        <f>IF(N230="snížená",J230,0)</f>
        <v>0</v>
      </c>
      <c r="BG230" s="207">
        <f>IF(N230="zákl. přenesená",J230,0)</f>
        <v>0</v>
      </c>
      <c r="BH230" s="207">
        <f>IF(N230="sníž. přenesená",J230,0)</f>
        <v>0</v>
      </c>
      <c r="BI230" s="207">
        <f>IF(N230="nulová",J230,0)</f>
        <v>0</v>
      </c>
      <c r="BJ230" s="16" t="s">
        <v>85</v>
      </c>
      <c r="BK230" s="207">
        <f>ROUND(I230*H230,2)</f>
        <v>0</v>
      </c>
      <c r="BL230" s="16" t="s">
        <v>135</v>
      </c>
      <c r="BM230" s="206" t="s">
        <v>500</v>
      </c>
    </row>
    <row r="231" s="2" customFormat="1" ht="16.5" customHeight="1">
      <c r="A231" s="37"/>
      <c r="B231" s="38"/>
      <c r="C231" s="195" t="s">
        <v>339</v>
      </c>
      <c r="D231" s="195" t="s">
        <v>130</v>
      </c>
      <c r="E231" s="196" t="s">
        <v>397</v>
      </c>
      <c r="F231" s="197" t="s">
        <v>501</v>
      </c>
      <c r="G231" s="198" t="s">
        <v>200</v>
      </c>
      <c r="H231" s="199">
        <v>6</v>
      </c>
      <c r="I231" s="200"/>
      <c r="J231" s="201">
        <f>ROUND(I231*H231,2)</f>
        <v>0</v>
      </c>
      <c r="K231" s="197" t="s">
        <v>19</v>
      </c>
      <c r="L231" s="43"/>
      <c r="M231" s="202" t="s">
        <v>19</v>
      </c>
      <c r="N231" s="203" t="s">
        <v>48</v>
      </c>
      <c r="O231" s="83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6" t="s">
        <v>135</v>
      </c>
      <c r="AT231" s="206" t="s">
        <v>130</v>
      </c>
      <c r="AU231" s="206" t="s">
        <v>85</v>
      </c>
      <c r="AY231" s="16" t="s">
        <v>129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6" t="s">
        <v>85</v>
      </c>
      <c r="BK231" s="207">
        <f>ROUND(I231*H231,2)</f>
        <v>0</v>
      </c>
      <c r="BL231" s="16" t="s">
        <v>135</v>
      </c>
      <c r="BM231" s="206" t="s">
        <v>502</v>
      </c>
    </row>
    <row r="232" s="2" customFormat="1" ht="16.5" customHeight="1">
      <c r="A232" s="37"/>
      <c r="B232" s="38"/>
      <c r="C232" s="195" t="s">
        <v>503</v>
      </c>
      <c r="D232" s="195" t="s">
        <v>130</v>
      </c>
      <c r="E232" s="196" t="s">
        <v>291</v>
      </c>
      <c r="F232" s="197" t="s">
        <v>504</v>
      </c>
      <c r="G232" s="198" t="s">
        <v>200</v>
      </c>
      <c r="H232" s="199">
        <v>2</v>
      </c>
      <c r="I232" s="200"/>
      <c r="J232" s="201">
        <f>ROUND(I232*H232,2)</f>
        <v>0</v>
      </c>
      <c r="K232" s="197" t="s">
        <v>19</v>
      </c>
      <c r="L232" s="43"/>
      <c r="M232" s="202" t="s">
        <v>19</v>
      </c>
      <c r="N232" s="203" t="s">
        <v>48</v>
      </c>
      <c r="O232" s="83"/>
      <c r="P232" s="204">
        <f>O232*H232</f>
        <v>0</v>
      </c>
      <c r="Q232" s="204">
        <v>0</v>
      </c>
      <c r="R232" s="204">
        <f>Q232*H232</f>
        <v>0</v>
      </c>
      <c r="S232" s="204">
        <v>0</v>
      </c>
      <c r="T232" s="20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6" t="s">
        <v>135</v>
      </c>
      <c r="AT232" s="206" t="s">
        <v>130</v>
      </c>
      <c r="AU232" s="206" t="s">
        <v>85</v>
      </c>
      <c r="AY232" s="16" t="s">
        <v>129</v>
      </c>
      <c r="BE232" s="207">
        <f>IF(N232="základní",J232,0)</f>
        <v>0</v>
      </c>
      <c r="BF232" s="207">
        <f>IF(N232="snížená",J232,0)</f>
        <v>0</v>
      </c>
      <c r="BG232" s="207">
        <f>IF(N232="zákl. přenesená",J232,0)</f>
        <v>0</v>
      </c>
      <c r="BH232" s="207">
        <f>IF(N232="sníž. přenesená",J232,0)</f>
        <v>0</v>
      </c>
      <c r="BI232" s="207">
        <f>IF(N232="nulová",J232,0)</f>
        <v>0</v>
      </c>
      <c r="BJ232" s="16" t="s">
        <v>85</v>
      </c>
      <c r="BK232" s="207">
        <f>ROUND(I232*H232,2)</f>
        <v>0</v>
      </c>
      <c r="BL232" s="16" t="s">
        <v>135</v>
      </c>
      <c r="BM232" s="206" t="s">
        <v>505</v>
      </c>
    </row>
    <row r="233" s="2" customFormat="1" ht="16.5" customHeight="1">
      <c r="A233" s="37"/>
      <c r="B233" s="38"/>
      <c r="C233" s="195" t="s">
        <v>342</v>
      </c>
      <c r="D233" s="195" t="s">
        <v>130</v>
      </c>
      <c r="E233" s="196" t="s">
        <v>402</v>
      </c>
      <c r="F233" s="197" t="s">
        <v>506</v>
      </c>
      <c r="G233" s="198" t="s">
        <v>200</v>
      </c>
      <c r="H233" s="199">
        <v>2</v>
      </c>
      <c r="I233" s="200"/>
      <c r="J233" s="201">
        <f>ROUND(I233*H233,2)</f>
        <v>0</v>
      </c>
      <c r="K233" s="197" t="s">
        <v>19</v>
      </c>
      <c r="L233" s="43"/>
      <c r="M233" s="202" t="s">
        <v>19</v>
      </c>
      <c r="N233" s="203" t="s">
        <v>48</v>
      </c>
      <c r="O233" s="83"/>
      <c r="P233" s="204">
        <f>O233*H233</f>
        <v>0</v>
      </c>
      <c r="Q233" s="204">
        <v>0</v>
      </c>
      <c r="R233" s="204">
        <f>Q233*H233</f>
        <v>0</v>
      </c>
      <c r="S233" s="204">
        <v>0</v>
      </c>
      <c r="T233" s="20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6" t="s">
        <v>135</v>
      </c>
      <c r="AT233" s="206" t="s">
        <v>130</v>
      </c>
      <c r="AU233" s="206" t="s">
        <v>85</v>
      </c>
      <c r="AY233" s="16" t="s">
        <v>129</v>
      </c>
      <c r="BE233" s="207">
        <f>IF(N233="základní",J233,0)</f>
        <v>0</v>
      </c>
      <c r="BF233" s="207">
        <f>IF(N233="snížená",J233,0)</f>
        <v>0</v>
      </c>
      <c r="BG233" s="207">
        <f>IF(N233="zákl. přenesená",J233,0)</f>
        <v>0</v>
      </c>
      <c r="BH233" s="207">
        <f>IF(N233="sníž. přenesená",J233,0)</f>
        <v>0</v>
      </c>
      <c r="BI233" s="207">
        <f>IF(N233="nulová",J233,0)</f>
        <v>0</v>
      </c>
      <c r="BJ233" s="16" t="s">
        <v>85</v>
      </c>
      <c r="BK233" s="207">
        <f>ROUND(I233*H233,2)</f>
        <v>0</v>
      </c>
      <c r="BL233" s="16" t="s">
        <v>135</v>
      </c>
      <c r="BM233" s="206" t="s">
        <v>507</v>
      </c>
    </row>
    <row r="234" s="2" customFormat="1" ht="16.5" customHeight="1">
      <c r="A234" s="37"/>
      <c r="B234" s="38"/>
      <c r="C234" s="195" t="s">
        <v>508</v>
      </c>
      <c r="D234" s="195" t="s">
        <v>130</v>
      </c>
      <c r="E234" s="196" t="s">
        <v>294</v>
      </c>
      <c r="F234" s="197" t="s">
        <v>509</v>
      </c>
      <c r="G234" s="198" t="s">
        <v>200</v>
      </c>
      <c r="H234" s="199">
        <v>4</v>
      </c>
      <c r="I234" s="200"/>
      <c r="J234" s="201">
        <f>ROUND(I234*H234,2)</f>
        <v>0</v>
      </c>
      <c r="K234" s="197" t="s">
        <v>19</v>
      </c>
      <c r="L234" s="43"/>
      <c r="M234" s="202" t="s">
        <v>19</v>
      </c>
      <c r="N234" s="203" t="s">
        <v>48</v>
      </c>
      <c r="O234" s="83"/>
      <c r="P234" s="204">
        <f>O234*H234</f>
        <v>0</v>
      </c>
      <c r="Q234" s="204">
        <v>0</v>
      </c>
      <c r="R234" s="204">
        <f>Q234*H234</f>
        <v>0</v>
      </c>
      <c r="S234" s="204">
        <v>0</v>
      </c>
      <c r="T234" s="20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6" t="s">
        <v>135</v>
      </c>
      <c r="AT234" s="206" t="s">
        <v>130</v>
      </c>
      <c r="AU234" s="206" t="s">
        <v>85</v>
      </c>
      <c r="AY234" s="16" t="s">
        <v>129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6" t="s">
        <v>85</v>
      </c>
      <c r="BK234" s="207">
        <f>ROUND(I234*H234,2)</f>
        <v>0</v>
      </c>
      <c r="BL234" s="16" t="s">
        <v>135</v>
      </c>
      <c r="BM234" s="206" t="s">
        <v>510</v>
      </c>
    </row>
    <row r="235" s="2" customFormat="1" ht="16.5" customHeight="1">
      <c r="A235" s="37"/>
      <c r="B235" s="38"/>
      <c r="C235" s="195" t="s">
        <v>345</v>
      </c>
      <c r="D235" s="195" t="s">
        <v>130</v>
      </c>
      <c r="E235" s="196" t="s">
        <v>407</v>
      </c>
      <c r="F235" s="197" t="s">
        <v>511</v>
      </c>
      <c r="G235" s="198" t="s">
        <v>200</v>
      </c>
      <c r="H235" s="199">
        <v>1</v>
      </c>
      <c r="I235" s="200"/>
      <c r="J235" s="201">
        <f>ROUND(I235*H235,2)</f>
        <v>0</v>
      </c>
      <c r="K235" s="197" t="s">
        <v>19</v>
      </c>
      <c r="L235" s="43"/>
      <c r="M235" s="202" t="s">
        <v>19</v>
      </c>
      <c r="N235" s="203" t="s">
        <v>48</v>
      </c>
      <c r="O235" s="83"/>
      <c r="P235" s="204">
        <f>O235*H235</f>
        <v>0</v>
      </c>
      <c r="Q235" s="204">
        <v>0</v>
      </c>
      <c r="R235" s="204">
        <f>Q235*H235</f>
        <v>0</v>
      </c>
      <c r="S235" s="204">
        <v>0</v>
      </c>
      <c r="T235" s="20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6" t="s">
        <v>135</v>
      </c>
      <c r="AT235" s="206" t="s">
        <v>130</v>
      </c>
      <c r="AU235" s="206" t="s">
        <v>85</v>
      </c>
      <c r="AY235" s="16" t="s">
        <v>129</v>
      </c>
      <c r="BE235" s="207">
        <f>IF(N235="základní",J235,0)</f>
        <v>0</v>
      </c>
      <c r="BF235" s="207">
        <f>IF(N235="snížená",J235,0)</f>
        <v>0</v>
      </c>
      <c r="BG235" s="207">
        <f>IF(N235="zákl. přenesená",J235,0)</f>
        <v>0</v>
      </c>
      <c r="BH235" s="207">
        <f>IF(N235="sníž. přenesená",J235,0)</f>
        <v>0</v>
      </c>
      <c r="BI235" s="207">
        <f>IF(N235="nulová",J235,0)</f>
        <v>0</v>
      </c>
      <c r="BJ235" s="16" t="s">
        <v>85</v>
      </c>
      <c r="BK235" s="207">
        <f>ROUND(I235*H235,2)</f>
        <v>0</v>
      </c>
      <c r="BL235" s="16" t="s">
        <v>135</v>
      </c>
      <c r="BM235" s="206" t="s">
        <v>512</v>
      </c>
    </row>
    <row r="236" s="2" customFormat="1" ht="16.5" customHeight="1">
      <c r="A236" s="37"/>
      <c r="B236" s="38"/>
      <c r="C236" s="195" t="s">
        <v>513</v>
      </c>
      <c r="D236" s="195" t="s">
        <v>130</v>
      </c>
      <c r="E236" s="196" t="s">
        <v>297</v>
      </c>
      <c r="F236" s="197" t="s">
        <v>514</v>
      </c>
      <c r="G236" s="198" t="s">
        <v>200</v>
      </c>
      <c r="H236" s="199">
        <v>1</v>
      </c>
      <c r="I236" s="200"/>
      <c r="J236" s="201">
        <f>ROUND(I236*H236,2)</f>
        <v>0</v>
      </c>
      <c r="K236" s="197" t="s">
        <v>19</v>
      </c>
      <c r="L236" s="43"/>
      <c r="M236" s="202" t="s">
        <v>19</v>
      </c>
      <c r="N236" s="203" t="s">
        <v>48</v>
      </c>
      <c r="O236" s="83"/>
      <c r="P236" s="204">
        <f>O236*H236</f>
        <v>0</v>
      </c>
      <c r="Q236" s="204">
        <v>0</v>
      </c>
      <c r="R236" s="204">
        <f>Q236*H236</f>
        <v>0</v>
      </c>
      <c r="S236" s="204">
        <v>0</v>
      </c>
      <c r="T236" s="20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6" t="s">
        <v>135</v>
      </c>
      <c r="AT236" s="206" t="s">
        <v>130</v>
      </c>
      <c r="AU236" s="206" t="s">
        <v>85</v>
      </c>
      <c r="AY236" s="16" t="s">
        <v>129</v>
      </c>
      <c r="BE236" s="207">
        <f>IF(N236="základní",J236,0)</f>
        <v>0</v>
      </c>
      <c r="BF236" s="207">
        <f>IF(N236="snížená",J236,0)</f>
        <v>0</v>
      </c>
      <c r="BG236" s="207">
        <f>IF(N236="zákl. přenesená",J236,0)</f>
        <v>0</v>
      </c>
      <c r="BH236" s="207">
        <f>IF(N236="sníž. přenesená",J236,0)</f>
        <v>0</v>
      </c>
      <c r="BI236" s="207">
        <f>IF(N236="nulová",J236,0)</f>
        <v>0</v>
      </c>
      <c r="BJ236" s="16" t="s">
        <v>85</v>
      </c>
      <c r="BK236" s="207">
        <f>ROUND(I236*H236,2)</f>
        <v>0</v>
      </c>
      <c r="BL236" s="16" t="s">
        <v>135</v>
      </c>
      <c r="BM236" s="206" t="s">
        <v>515</v>
      </c>
    </row>
    <row r="237" s="2" customFormat="1" ht="16.5" customHeight="1">
      <c r="A237" s="37"/>
      <c r="B237" s="38"/>
      <c r="C237" s="195" t="s">
        <v>349</v>
      </c>
      <c r="D237" s="195" t="s">
        <v>130</v>
      </c>
      <c r="E237" s="196" t="s">
        <v>412</v>
      </c>
      <c r="F237" s="197" t="s">
        <v>516</v>
      </c>
      <c r="G237" s="198" t="s">
        <v>200</v>
      </c>
      <c r="H237" s="199">
        <v>4</v>
      </c>
      <c r="I237" s="200"/>
      <c r="J237" s="201">
        <f>ROUND(I237*H237,2)</f>
        <v>0</v>
      </c>
      <c r="K237" s="197" t="s">
        <v>19</v>
      </c>
      <c r="L237" s="43"/>
      <c r="M237" s="202" t="s">
        <v>19</v>
      </c>
      <c r="N237" s="203" t="s">
        <v>48</v>
      </c>
      <c r="O237" s="83"/>
      <c r="P237" s="204">
        <f>O237*H237</f>
        <v>0</v>
      </c>
      <c r="Q237" s="204">
        <v>0</v>
      </c>
      <c r="R237" s="204">
        <f>Q237*H237</f>
        <v>0</v>
      </c>
      <c r="S237" s="204">
        <v>0</v>
      </c>
      <c r="T237" s="20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6" t="s">
        <v>135</v>
      </c>
      <c r="AT237" s="206" t="s">
        <v>130</v>
      </c>
      <c r="AU237" s="206" t="s">
        <v>85</v>
      </c>
      <c r="AY237" s="16" t="s">
        <v>129</v>
      </c>
      <c r="BE237" s="207">
        <f>IF(N237="základní",J237,0)</f>
        <v>0</v>
      </c>
      <c r="BF237" s="207">
        <f>IF(N237="snížená",J237,0)</f>
        <v>0</v>
      </c>
      <c r="BG237" s="207">
        <f>IF(N237="zákl. přenesená",J237,0)</f>
        <v>0</v>
      </c>
      <c r="BH237" s="207">
        <f>IF(N237="sníž. přenesená",J237,0)</f>
        <v>0</v>
      </c>
      <c r="BI237" s="207">
        <f>IF(N237="nulová",J237,0)</f>
        <v>0</v>
      </c>
      <c r="BJ237" s="16" t="s">
        <v>85</v>
      </c>
      <c r="BK237" s="207">
        <f>ROUND(I237*H237,2)</f>
        <v>0</v>
      </c>
      <c r="BL237" s="16" t="s">
        <v>135</v>
      </c>
      <c r="BM237" s="206" t="s">
        <v>517</v>
      </c>
    </row>
    <row r="238" s="2" customFormat="1" ht="16.5" customHeight="1">
      <c r="A238" s="37"/>
      <c r="B238" s="38"/>
      <c r="C238" s="195" t="s">
        <v>518</v>
      </c>
      <c r="D238" s="195" t="s">
        <v>130</v>
      </c>
      <c r="E238" s="196" t="s">
        <v>447</v>
      </c>
      <c r="F238" s="197" t="s">
        <v>519</v>
      </c>
      <c r="G238" s="198" t="s">
        <v>200</v>
      </c>
      <c r="H238" s="199">
        <v>2</v>
      </c>
      <c r="I238" s="200"/>
      <c r="J238" s="201">
        <f>ROUND(I238*H238,2)</f>
        <v>0</v>
      </c>
      <c r="K238" s="197" t="s">
        <v>19</v>
      </c>
      <c r="L238" s="43"/>
      <c r="M238" s="202" t="s">
        <v>19</v>
      </c>
      <c r="N238" s="203" t="s">
        <v>48</v>
      </c>
      <c r="O238" s="83"/>
      <c r="P238" s="204">
        <f>O238*H238</f>
        <v>0</v>
      </c>
      <c r="Q238" s="204">
        <v>0</v>
      </c>
      <c r="R238" s="204">
        <f>Q238*H238</f>
        <v>0</v>
      </c>
      <c r="S238" s="204">
        <v>0</v>
      </c>
      <c r="T238" s="20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6" t="s">
        <v>135</v>
      </c>
      <c r="AT238" s="206" t="s">
        <v>130</v>
      </c>
      <c r="AU238" s="206" t="s">
        <v>85</v>
      </c>
      <c r="AY238" s="16" t="s">
        <v>129</v>
      </c>
      <c r="BE238" s="207">
        <f>IF(N238="základní",J238,0)</f>
        <v>0</v>
      </c>
      <c r="BF238" s="207">
        <f>IF(N238="snížená",J238,0)</f>
        <v>0</v>
      </c>
      <c r="BG238" s="207">
        <f>IF(N238="zákl. přenesená",J238,0)</f>
        <v>0</v>
      </c>
      <c r="BH238" s="207">
        <f>IF(N238="sníž. přenesená",J238,0)</f>
        <v>0</v>
      </c>
      <c r="BI238" s="207">
        <f>IF(N238="nulová",J238,0)</f>
        <v>0</v>
      </c>
      <c r="BJ238" s="16" t="s">
        <v>85</v>
      </c>
      <c r="BK238" s="207">
        <f>ROUND(I238*H238,2)</f>
        <v>0</v>
      </c>
      <c r="BL238" s="16" t="s">
        <v>135</v>
      </c>
      <c r="BM238" s="206" t="s">
        <v>520</v>
      </c>
    </row>
    <row r="239" s="2" customFormat="1" ht="16.5" customHeight="1">
      <c r="A239" s="37"/>
      <c r="B239" s="38"/>
      <c r="C239" s="195" t="s">
        <v>351</v>
      </c>
      <c r="D239" s="195" t="s">
        <v>130</v>
      </c>
      <c r="E239" s="196" t="s">
        <v>144</v>
      </c>
      <c r="F239" s="197" t="s">
        <v>521</v>
      </c>
      <c r="G239" s="198" t="s">
        <v>200</v>
      </c>
      <c r="H239" s="199">
        <v>2</v>
      </c>
      <c r="I239" s="200"/>
      <c r="J239" s="201">
        <f>ROUND(I239*H239,2)</f>
        <v>0</v>
      </c>
      <c r="K239" s="197" t="s">
        <v>19</v>
      </c>
      <c r="L239" s="43"/>
      <c r="M239" s="202" t="s">
        <v>19</v>
      </c>
      <c r="N239" s="203" t="s">
        <v>48</v>
      </c>
      <c r="O239" s="83"/>
      <c r="P239" s="204">
        <f>O239*H239</f>
        <v>0</v>
      </c>
      <c r="Q239" s="204">
        <v>0</v>
      </c>
      <c r="R239" s="204">
        <f>Q239*H239</f>
        <v>0</v>
      </c>
      <c r="S239" s="204">
        <v>0</v>
      </c>
      <c r="T239" s="20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6" t="s">
        <v>135</v>
      </c>
      <c r="AT239" s="206" t="s">
        <v>130</v>
      </c>
      <c r="AU239" s="206" t="s">
        <v>85</v>
      </c>
      <c r="AY239" s="16" t="s">
        <v>129</v>
      </c>
      <c r="BE239" s="207">
        <f>IF(N239="základní",J239,0)</f>
        <v>0</v>
      </c>
      <c r="BF239" s="207">
        <f>IF(N239="snížená",J239,0)</f>
        <v>0</v>
      </c>
      <c r="BG239" s="207">
        <f>IF(N239="zákl. přenesená",J239,0)</f>
        <v>0</v>
      </c>
      <c r="BH239" s="207">
        <f>IF(N239="sníž. přenesená",J239,0)</f>
        <v>0</v>
      </c>
      <c r="BI239" s="207">
        <f>IF(N239="nulová",J239,0)</f>
        <v>0</v>
      </c>
      <c r="BJ239" s="16" t="s">
        <v>85</v>
      </c>
      <c r="BK239" s="207">
        <f>ROUND(I239*H239,2)</f>
        <v>0</v>
      </c>
      <c r="BL239" s="16" t="s">
        <v>135</v>
      </c>
      <c r="BM239" s="206" t="s">
        <v>522</v>
      </c>
    </row>
    <row r="240" s="2" customFormat="1" ht="16.5" customHeight="1">
      <c r="A240" s="37"/>
      <c r="B240" s="38"/>
      <c r="C240" s="195" t="s">
        <v>523</v>
      </c>
      <c r="D240" s="195" t="s">
        <v>130</v>
      </c>
      <c r="E240" s="196" t="s">
        <v>170</v>
      </c>
      <c r="F240" s="197" t="s">
        <v>524</v>
      </c>
      <c r="G240" s="198" t="s">
        <v>200</v>
      </c>
      <c r="H240" s="199">
        <v>2</v>
      </c>
      <c r="I240" s="200"/>
      <c r="J240" s="201">
        <f>ROUND(I240*H240,2)</f>
        <v>0</v>
      </c>
      <c r="K240" s="197" t="s">
        <v>19</v>
      </c>
      <c r="L240" s="43"/>
      <c r="M240" s="202" t="s">
        <v>19</v>
      </c>
      <c r="N240" s="203" t="s">
        <v>48</v>
      </c>
      <c r="O240" s="83"/>
      <c r="P240" s="204">
        <f>O240*H240</f>
        <v>0</v>
      </c>
      <c r="Q240" s="204">
        <v>0</v>
      </c>
      <c r="R240" s="204">
        <f>Q240*H240</f>
        <v>0</v>
      </c>
      <c r="S240" s="204">
        <v>0</v>
      </c>
      <c r="T240" s="20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6" t="s">
        <v>135</v>
      </c>
      <c r="AT240" s="206" t="s">
        <v>130</v>
      </c>
      <c r="AU240" s="206" t="s">
        <v>85</v>
      </c>
      <c r="AY240" s="16" t="s">
        <v>129</v>
      </c>
      <c r="BE240" s="207">
        <f>IF(N240="základní",J240,0)</f>
        <v>0</v>
      </c>
      <c r="BF240" s="207">
        <f>IF(N240="snížená",J240,0)</f>
        <v>0</v>
      </c>
      <c r="BG240" s="207">
        <f>IF(N240="zákl. přenesená",J240,0)</f>
        <v>0</v>
      </c>
      <c r="BH240" s="207">
        <f>IF(N240="sníž. přenesená",J240,0)</f>
        <v>0</v>
      </c>
      <c r="BI240" s="207">
        <f>IF(N240="nulová",J240,0)</f>
        <v>0</v>
      </c>
      <c r="BJ240" s="16" t="s">
        <v>85</v>
      </c>
      <c r="BK240" s="207">
        <f>ROUND(I240*H240,2)</f>
        <v>0</v>
      </c>
      <c r="BL240" s="16" t="s">
        <v>135</v>
      </c>
      <c r="BM240" s="206" t="s">
        <v>525</v>
      </c>
    </row>
    <row r="241" s="2" customFormat="1" ht="16.5" customHeight="1">
      <c r="A241" s="37"/>
      <c r="B241" s="38"/>
      <c r="C241" s="195" t="s">
        <v>353</v>
      </c>
      <c r="D241" s="195" t="s">
        <v>130</v>
      </c>
      <c r="E241" s="196" t="s">
        <v>8</v>
      </c>
      <c r="F241" s="197" t="s">
        <v>526</v>
      </c>
      <c r="G241" s="198" t="s">
        <v>200</v>
      </c>
      <c r="H241" s="199">
        <v>2</v>
      </c>
      <c r="I241" s="200"/>
      <c r="J241" s="201">
        <f>ROUND(I241*H241,2)</f>
        <v>0</v>
      </c>
      <c r="K241" s="197" t="s">
        <v>19</v>
      </c>
      <c r="L241" s="43"/>
      <c r="M241" s="202" t="s">
        <v>19</v>
      </c>
      <c r="N241" s="203" t="s">
        <v>48</v>
      </c>
      <c r="O241" s="83"/>
      <c r="P241" s="204">
        <f>O241*H241</f>
        <v>0</v>
      </c>
      <c r="Q241" s="204">
        <v>0</v>
      </c>
      <c r="R241" s="204">
        <f>Q241*H241</f>
        <v>0</v>
      </c>
      <c r="S241" s="204">
        <v>0</v>
      </c>
      <c r="T241" s="20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6" t="s">
        <v>135</v>
      </c>
      <c r="AT241" s="206" t="s">
        <v>130</v>
      </c>
      <c r="AU241" s="206" t="s">
        <v>85</v>
      </c>
      <c r="AY241" s="16" t="s">
        <v>129</v>
      </c>
      <c r="BE241" s="207">
        <f>IF(N241="základní",J241,0)</f>
        <v>0</v>
      </c>
      <c r="BF241" s="207">
        <f>IF(N241="snížená",J241,0)</f>
        <v>0</v>
      </c>
      <c r="BG241" s="207">
        <f>IF(N241="zákl. přenesená",J241,0)</f>
        <v>0</v>
      </c>
      <c r="BH241" s="207">
        <f>IF(N241="sníž. přenesená",J241,0)</f>
        <v>0</v>
      </c>
      <c r="BI241" s="207">
        <f>IF(N241="nulová",J241,0)</f>
        <v>0</v>
      </c>
      <c r="BJ241" s="16" t="s">
        <v>85</v>
      </c>
      <c r="BK241" s="207">
        <f>ROUND(I241*H241,2)</f>
        <v>0</v>
      </c>
      <c r="BL241" s="16" t="s">
        <v>135</v>
      </c>
      <c r="BM241" s="206" t="s">
        <v>527</v>
      </c>
    </row>
    <row r="242" s="2" customFormat="1" ht="16.5" customHeight="1">
      <c r="A242" s="37"/>
      <c r="B242" s="38"/>
      <c r="C242" s="195" t="s">
        <v>528</v>
      </c>
      <c r="D242" s="195" t="s">
        <v>130</v>
      </c>
      <c r="E242" s="196" t="s">
        <v>190</v>
      </c>
      <c r="F242" s="197" t="s">
        <v>529</v>
      </c>
      <c r="G242" s="198" t="s">
        <v>200</v>
      </c>
      <c r="H242" s="199">
        <v>6</v>
      </c>
      <c r="I242" s="200"/>
      <c r="J242" s="201">
        <f>ROUND(I242*H242,2)</f>
        <v>0</v>
      </c>
      <c r="K242" s="197" t="s">
        <v>19</v>
      </c>
      <c r="L242" s="43"/>
      <c r="M242" s="202" t="s">
        <v>19</v>
      </c>
      <c r="N242" s="203" t="s">
        <v>48</v>
      </c>
      <c r="O242" s="83"/>
      <c r="P242" s="204">
        <f>O242*H242</f>
        <v>0</v>
      </c>
      <c r="Q242" s="204">
        <v>0</v>
      </c>
      <c r="R242" s="204">
        <f>Q242*H242</f>
        <v>0</v>
      </c>
      <c r="S242" s="204">
        <v>0</v>
      </c>
      <c r="T242" s="20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6" t="s">
        <v>135</v>
      </c>
      <c r="AT242" s="206" t="s">
        <v>130</v>
      </c>
      <c r="AU242" s="206" t="s">
        <v>85</v>
      </c>
      <c r="AY242" s="16" t="s">
        <v>129</v>
      </c>
      <c r="BE242" s="207">
        <f>IF(N242="základní",J242,0)</f>
        <v>0</v>
      </c>
      <c r="BF242" s="207">
        <f>IF(N242="snížená",J242,0)</f>
        <v>0</v>
      </c>
      <c r="BG242" s="207">
        <f>IF(N242="zákl. přenesená",J242,0)</f>
        <v>0</v>
      </c>
      <c r="BH242" s="207">
        <f>IF(N242="sníž. přenesená",J242,0)</f>
        <v>0</v>
      </c>
      <c r="BI242" s="207">
        <f>IF(N242="nulová",J242,0)</f>
        <v>0</v>
      </c>
      <c r="BJ242" s="16" t="s">
        <v>85</v>
      </c>
      <c r="BK242" s="207">
        <f>ROUND(I242*H242,2)</f>
        <v>0</v>
      </c>
      <c r="BL242" s="16" t="s">
        <v>135</v>
      </c>
      <c r="BM242" s="206" t="s">
        <v>530</v>
      </c>
    </row>
    <row r="243" s="2" customFormat="1" ht="16.5" customHeight="1">
      <c r="A243" s="37"/>
      <c r="B243" s="38"/>
      <c r="C243" s="195" t="s">
        <v>355</v>
      </c>
      <c r="D243" s="195" t="s">
        <v>130</v>
      </c>
      <c r="E243" s="196" t="s">
        <v>156</v>
      </c>
      <c r="F243" s="197" t="s">
        <v>531</v>
      </c>
      <c r="G243" s="198" t="s">
        <v>200</v>
      </c>
      <c r="H243" s="199">
        <v>2</v>
      </c>
      <c r="I243" s="200"/>
      <c r="J243" s="201">
        <f>ROUND(I243*H243,2)</f>
        <v>0</v>
      </c>
      <c r="K243" s="197" t="s">
        <v>19</v>
      </c>
      <c r="L243" s="43"/>
      <c r="M243" s="202" t="s">
        <v>19</v>
      </c>
      <c r="N243" s="203" t="s">
        <v>48</v>
      </c>
      <c r="O243" s="83"/>
      <c r="P243" s="204">
        <f>O243*H243</f>
        <v>0</v>
      </c>
      <c r="Q243" s="204">
        <v>0</v>
      </c>
      <c r="R243" s="204">
        <f>Q243*H243</f>
        <v>0</v>
      </c>
      <c r="S243" s="204">
        <v>0</v>
      </c>
      <c r="T243" s="20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6" t="s">
        <v>135</v>
      </c>
      <c r="AT243" s="206" t="s">
        <v>130</v>
      </c>
      <c r="AU243" s="206" t="s">
        <v>85</v>
      </c>
      <c r="AY243" s="16" t="s">
        <v>129</v>
      </c>
      <c r="BE243" s="207">
        <f>IF(N243="základní",J243,0)</f>
        <v>0</v>
      </c>
      <c r="BF243" s="207">
        <f>IF(N243="snížená",J243,0)</f>
        <v>0</v>
      </c>
      <c r="BG243" s="207">
        <f>IF(N243="zákl. přenesená",J243,0)</f>
        <v>0</v>
      </c>
      <c r="BH243" s="207">
        <f>IF(N243="sníž. přenesená",J243,0)</f>
        <v>0</v>
      </c>
      <c r="BI243" s="207">
        <f>IF(N243="nulová",J243,0)</f>
        <v>0</v>
      </c>
      <c r="BJ243" s="16" t="s">
        <v>85</v>
      </c>
      <c r="BK243" s="207">
        <f>ROUND(I243*H243,2)</f>
        <v>0</v>
      </c>
      <c r="BL243" s="16" t="s">
        <v>135</v>
      </c>
      <c r="BM243" s="206" t="s">
        <v>532</v>
      </c>
    </row>
    <row r="244" s="2" customFormat="1" ht="16.5" customHeight="1">
      <c r="A244" s="37"/>
      <c r="B244" s="38"/>
      <c r="C244" s="195" t="s">
        <v>533</v>
      </c>
      <c r="D244" s="195" t="s">
        <v>130</v>
      </c>
      <c r="E244" s="196" t="s">
        <v>150</v>
      </c>
      <c r="F244" s="197" t="s">
        <v>534</v>
      </c>
      <c r="G244" s="198" t="s">
        <v>200</v>
      </c>
      <c r="H244" s="199">
        <v>2</v>
      </c>
      <c r="I244" s="200"/>
      <c r="J244" s="201">
        <f>ROUND(I244*H244,2)</f>
        <v>0</v>
      </c>
      <c r="K244" s="197" t="s">
        <v>19</v>
      </c>
      <c r="L244" s="43"/>
      <c r="M244" s="202" t="s">
        <v>19</v>
      </c>
      <c r="N244" s="203" t="s">
        <v>48</v>
      </c>
      <c r="O244" s="83"/>
      <c r="P244" s="204">
        <f>O244*H244</f>
        <v>0</v>
      </c>
      <c r="Q244" s="204">
        <v>0</v>
      </c>
      <c r="R244" s="204">
        <f>Q244*H244</f>
        <v>0</v>
      </c>
      <c r="S244" s="204">
        <v>0</v>
      </c>
      <c r="T244" s="20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6" t="s">
        <v>135</v>
      </c>
      <c r="AT244" s="206" t="s">
        <v>130</v>
      </c>
      <c r="AU244" s="206" t="s">
        <v>85</v>
      </c>
      <c r="AY244" s="16" t="s">
        <v>129</v>
      </c>
      <c r="BE244" s="207">
        <f>IF(N244="základní",J244,0)</f>
        <v>0</v>
      </c>
      <c r="BF244" s="207">
        <f>IF(N244="snížená",J244,0)</f>
        <v>0</v>
      </c>
      <c r="BG244" s="207">
        <f>IF(N244="zákl. přenesená",J244,0)</f>
        <v>0</v>
      </c>
      <c r="BH244" s="207">
        <f>IF(N244="sníž. přenesená",J244,0)</f>
        <v>0</v>
      </c>
      <c r="BI244" s="207">
        <f>IF(N244="nulová",J244,0)</f>
        <v>0</v>
      </c>
      <c r="BJ244" s="16" t="s">
        <v>85</v>
      </c>
      <c r="BK244" s="207">
        <f>ROUND(I244*H244,2)</f>
        <v>0</v>
      </c>
      <c r="BL244" s="16" t="s">
        <v>135</v>
      </c>
      <c r="BM244" s="206" t="s">
        <v>535</v>
      </c>
    </row>
    <row r="245" s="2" customFormat="1" ht="16.5" customHeight="1">
      <c r="A245" s="37"/>
      <c r="B245" s="38"/>
      <c r="C245" s="195" t="s">
        <v>357</v>
      </c>
      <c r="D245" s="195" t="s">
        <v>130</v>
      </c>
      <c r="E245" s="196" t="s">
        <v>163</v>
      </c>
      <c r="F245" s="197" t="s">
        <v>536</v>
      </c>
      <c r="G245" s="198" t="s">
        <v>200</v>
      </c>
      <c r="H245" s="199">
        <v>1</v>
      </c>
      <c r="I245" s="200"/>
      <c r="J245" s="201">
        <f>ROUND(I245*H245,2)</f>
        <v>0</v>
      </c>
      <c r="K245" s="197" t="s">
        <v>19</v>
      </c>
      <c r="L245" s="43"/>
      <c r="M245" s="208" t="s">
        <v>19</v>
      </c>
      <c r="N245" s="209" t="s">
        <v>48</v>
      </c>
      <c r="O245" s="210"/>
      <c r="P245" s="211">
        <f>O245*H245</f>
        <v>0</v>
      </c>
      <c r="Q245" s="211">
        <v>0</v>
      </c>
      <c r="R245" s="211">
        <f>Q245*H245</f>
        <v>0</v>
      </c>
      <c r="S245" s="211">
        <v>0</v>
      </c>
      <c r="T245" s="212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6" t="s">
        <v>135</v>
      </c>
      <c r="AT245" s="206" t="s">
        <v>130</v>
      </c>
      <c r="AU245" s="206" t="s">
        <v>85</v>
      </c>
      <c r="AY245" s="16" t="s">
        <v>129</v>
      </c>
      <c r="BE245" s="207">
        <f>IF(N245="základní",J245,0)</f>
        <v>0</v>
      </c>
      <c r="BF245" s="207">
        <f>IF(N245="snížená",J245,0)</f>
        <v>0</v>
      </c>
      <c r="BG245" s="207">
        <f>IF(N245="zákl. přenesená",J245,0)</f>
        <v>0</v>
      </c>
      <c r="BH245" s="207">
        <f>IF(N245="sníž. přenesená",J245,0)</f>
        <v>0</v>
      </c>
      <c r="BI245" s="207">
        <f>IF(N245="nulová",J245,0)</f>
        <v>0</v>
      </c>
      <c r="BJ245" s="16" t="s">
        <v>85</v>
      </c>
      <c r="BK245" s="207">
        <f>ROUND(I245*H245,2)</f>
        <v>0</v>
      </c>
      <c r="BL245" s="16" t="s">
        <v>135</v>
      </c>
      <c r="BM245" s="206" t="s">
        <v>537</v>
      </c>
    </row>
    <row r="246" s="2" customFormat="1" ht="6.96" customHeight="1">
      <c r="A246" s="37"/>
      <c r="B246" s="58"/>
      <c r="C246" s="59"/>
      <c r="D246" s="59"/>
      <c r="E246" s="59"/>
      <c r="F246" s="59"/>
      <c r="G246" s="59"/>
      <c r="H246" s="59"/>
      <c r="I246" s="59"/>
      <c r="J246" s="59"/>
      <c r="K246" s="59"/>
      <c r="L246" s="43"/>
      <c r="M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</row>
  </sheetData>
  <sheetProtection sheet="1" autoFilter="0" formatColumns="0" formatRows="0" objects="1" scenarios="1" spinCount="100000" saltValue="WHPjL+DraSdIPxECBIX7bVK9Ds2eaHMpoZVLEHC/Mt4l0GuNmYvc6XjBt3nZlas+ibV4f8kKti+7K3RENmVMyg==" hashValue="//X8DMOyqij/29HmMTIcigcp5mUkmmEU/Ef/g2RtWNbL4GgTA5BaazA9IoMUAZdcZ+hxSKUL2x4Rqk15sVZeLg==" algorithmName="SHA-512" password="CC35"/>
  <autoFilter ref="C94:K245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87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ZPČ MUZEUM V PLZNI - II.ETAPA - STŘEDNÍ ČÁST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538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19. 11. 2024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">
        <v>39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40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41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43</v>
      </c>
      <c r="E30" s="37"/>
      <c r="F30" s="37"/>
      <c r="G30" s="37"/>
      <c r="H30" s="37"/>
      <c r="I30" s="37"/>
      <c r="J30" s="143">
        <f>ROUND(J83,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45</v>
      </c>
      <c r="G32" s="37"/>
      <c r="H32" s="37"/>
      <c r="I32" s="144" t="s">
        <v>44</v>
      </c>
      <c r="J32" s="144" t="s">
        <v>46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47</v>
      </c>
      <c r="E33" s="131" t="s">
        <v>48</v>
      </c>
      <c r="F33" s="146">
        <f>ROUND((SUM(BE83:BE94)),  2)</f>
        <v>0</v>
      </c>
      <c r="G33" s="37"/>
      <c r="H33" s="37"/>
      <c r="I33" s="147">
        <v>0.20999999999999999</v>
      </c>
      <c r="J33" s="146">
        <f>ROUND(((SUM(BE83:BE94))*I33),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49</v>
      </c>
      <c r="F34" s="146">
        <f>ROUND((SUM(BF83:BF94)),  2)</f>
        <v>0</v>
      </c>
      <c r="G34" s="37"/>
      <c r="H34" s="37"/>
      <c r="I34" s="147">
        <v>0.12</v>
      </c>
      <c r="J34" s="146">
        <f>ROUND(((SUM(BF83:BF94))*I34),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50</v>
      </c>
      <c r="F35" s="146">
        <f>ROUND((SUM(BG83:BG94)),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51</v>
      </c>
      <c r="F36" s="146">
        <f>ROUND((SUM(BH83:BH94)),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52</v>
      </c>
      <c r="F37" s="146">
        <f>ROUND((SUM(BI83:BI94)),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53</v>
      </c>
      <c r="E39" s="150"/>
      <c r="F39" s="150"/>
      <c r="G39" s="151" t="s">
        <v>54</v>
      </c>
      <c r="H39" s="152" t="s">
        <v>55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ZPČ MUZEUM V PLZNI - II.ETAPA - STŘEDNÍ ČÁST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VRN - Vedlejší rozpočtové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Kopeckého sady 2, 301 00 Plzeň</v>
      </c>
      <c r="G52" s="39"/>
      <c r="H52" s="39"/>
      <c r="I52" s="31" t="s">
        <v>23</v>
      </c>
      <c r="J52" s="71" t="str">
        <f>IF(J12="","",J12)</f>
        <v>19. 11. 2024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Západočeské muzeum v Plzni, p. o.</v>
      </c>
      <c r="G54" s="39"/>
      <c r="H54" s="39"/>
      <c r="I54" s="31" t="s">
        <v>33</v>
      </c>
      <c r="J54" s="35" t="str">
        <f>E21</f>
        <v>ATELIER SOUKUP OPL ŠVEHLA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>Ing. Jaroslav Stolička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95</v>
      </c>
      <c r="D57" s="161"/>
      <c r="E57" s="161"/>
      <c r="F57" s="161"/>
      <c r="G57" s="161"/>
      <c r="H57" s="161"/>
      <c r="I57" s="161"/>
      <c r="J57" s="162" t="s">
        <v>96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75</v>
      </c>
      <c r="D59" s="39"/>
      <c r="E59" s="39"/>
      <c r="F59" s="39"/>
      <c r="G59" s="39"/>
      <c r="H59" s="39"/>
      <c r="I59" s="39"/>
      <c r="J59" s="101">
        <f>J83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97</v>
      </c>
    </row>
    <row r="60" s="9" customFormat="1" ht="24.96" customHeight="1">
      <c r="A60" s="9"/>
      <c r="B60" s="164"/>
      <c r="C60" s="165"/>
      <c r="D60" s="166" t="s">
        <v>538</v>
      </c>
      <c r="E60" s="167"/>
      <c r="F60" s="167"/>
      <c r="G60" s="167"/>
      <c r="H60" s="167"/>
      <c r="I60" s="167"/>
      <c r="J60" s="168">
        <f>J84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3"/>
      <c r="C61" s="214"/>
      <c r="D61" s="215" t="s">
        <v>539</v>
      </c>
      <c r="E61" s="216"/>
      <c r="F61" s="216"/>
      <c r="G61" s="216"/>
      <c r="H61" s="216"/>
      <c r="I61" s="216"/>
      <c r="J61" s="217">
        <f>J85</f>
        <v>0</v>
      </c>
      <c r="K61" s="214"/>
      <c r="L61" s="21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3"/>
      <c r="C62" s="214"/>
      <c r="D62" s="215" t="s">
        <v>540</v>
      </c>
      <c r="E62" s="216"/>
      <c r="F62" s="216"/>
      <c r="G62" s="216"/>
      <c r="H62" s="216"/>
      <c r="I62" s="216"/>
      <c r="J62" s="217">
        <f>J89</f>
        <v>0</v>
      </c>
      <c r="K62" s="214"/>
      <c r="L62" s="218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3"/>
      <c r="C63" s="214"/>
      <c r="D63" s="215" t="s">
        <v>541</v>
      </c>
      <c r="E63" s="216"/>
      <c r="F63" s="216"/>
      <c r="G63" s="216"/>
      <c r="H63" s="216"/>
      <c r="I63" s="216"/>
      <c r="J63" s="217">
        <f>J92</f>
        <v>0</v>
      </c>
      <c r="K63" s="214"/>
      <c r="L63" s="21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114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59" t="str">
        <f>E7</f>
        <v>ZPČ MUZEUM V PLZNI - II.ETAPA - STŘEDNÍ ČÁST</v>
      </c>
      <c r="F73" s="31"/>
      <c r="G73" s="31"/>
      <c r="H73" s="31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92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VRN - Vedlejší rozpočtové náklady</v>
      </c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>Kopeckého sady 2, 301 00 Plzeň</v>
      </c>
      <c r="G77" s="39"/>
      <c r="H77" s="39"/>
      <c r="I77" s="31" t="s">
        <v>23</v>
      </c>
      <c r="J77" s="71" t="str">
        <f>IF(J12="","",J12)</f>
        <v>19. 11. 2024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5.65" customHeight="1">
      <c r="A79" s="37"/>
      <c r="B79" s="38"/>
      <c r="C79" s="31" t="s">
        <v>25</v>
      </c>
      <c r="D79" s="39"/>
      <c r="E79" s="39"/>
      <c r="F79" s="26" t="str">
        <f>E15</f>
        <v>Západočeské muzeum v Plzni, p. o.</v>
      </c>
      <c r="G79" s="39"/>
      <c r="H79" s="39"/>
      <c r="I79" s="31" t="s">
        <v>33</v>
      </c>
      <c r="J79" s="35" t="str">
        <f>E21</f>
        <v>ATELIER SOUKUP OPL ŠVEHLA s.r.o.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31</v>
      </c>
      <c r="D80" s="39"/>
      <c r="E80" s="39"/>
      <c r="F80" s="26" t="str">
        <f>IF(E18="","",E18)</f>
        <v>Vyplň údaj</v>
      </c>
      <c r="G80" s="39"/>
      <c r="H80" s="39"/>
      <c r="I80" s="31" t="s">
        <v>38</v>
      </c>
      <c r="J80" s="35" t="str">
        <f>E24</f>
        <v>Ing. Jaroslav Stolička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0" customFormat="1" ht="29.28" customHeight="1">
      <c r="A82" s="170"/>
      <c r="B82" s="171"/>
      <c r="C82" s="172" t="s">
        <v>115</v>
      </c>
      <c r="D82" s="173" t="s">
        <v>62</v>
      </c>
      <c r="E82" s="173" t="s">
        <v>58</v>
      </c>
      <c r="F82" s="173" t="s">
        <v>59</v>
      </c>
      <c r="G82" s="173" t="s">
        <v>116</v>
      </c>
      <c r="H82" s="173" t="s">
        <v>117</v>
      </c>
      <c r="I82" s="173" t="s">
        <v>118</v>
      </c>
      <c r="J82" s="173" t="s">
        <v>96</v>
      </c>
      <c r="K82" s="174" t="s">
        <v>119</v>
      </c>
      <c r="L82" s="175"/>
      <c r="M82" s="91" t="s">
        <v>19</v>
      </c>
      <c r="N82" s="92" t="s">
        <v>47</v>
      </c>
      <c r="O82" s="92" t="s">
        <v>120</v>
      </c>
      <c r="P82" s="92" t="s">
        <v>121</v>
      </c>
      <c r="Q82" s="92" t="s">
        <v>122</v>
      </c>
      <c r="R82" s="92" t="s">
        <v>123</v>
      </c>
      <c r="S82" s="92" t="s">
        <v>124</v>
      </c>
      <c r="T82" s="93" t="s">
        <v>125</v>
      </c>
      <c r="U82" s="170"/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</row>
    <row r="83" s="2" customFormat="1" ht="22.8" customHeight="1">
      <c r="A83" s="37"/>
      <c r="B83" s="38"/>
      <c r="C83" s="98" t="s">
        <v>126</v>
      </c>
      <c r="D83" s="39"/>
      <c r="E83" s="39"/>
      <c r="F83" s="39"/>
      <c r="G83" s="39"/>
      <c r="H83" s="39"/>
      <c r="I83" s="39"/>
      <c r="J83" s="176">
        <f>BK83</f>
        <v>0</v>
      </c>
      <c r="K83" s="39"/>
      <c r="L83" s="43"/>
      <c r="M83" s="94"/>
      <c r="N83" s="177"/>
      <c r="O83" s="95"/>
      <c r="P83" s="178">
        <f>P84</f>
        <v>0</v>
      </c>
      <c r="Q83" s="95"/>
      <c r="R83" s="178">
        <f>R84</f>
        <v>0</v>
      </c>
      <c r="S83" s="95"/>
      <c r="T83" s="179">
        <f>T84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76</v>
      </c>
      <c r="AU83" s="16" t="s">
        <v>97</v>
      </c>
      <c r="BK83" s="180">
        <f>BK84</f>
        <v>0</v>
      </c>
    </row>
    <row r="84" s="11" customFormat="1" ht="25.92" customHeight="1">
      <c r="A84" s="11"/>
      <c r="B84" s="181"/>
      <c r="C84" s="182"/>
      <c r="D84" s="183" t="s">
        <v>76</v>
      </c>
      <c r="E84" s="184" t="s">
        <v>88</v>
      </c>
      <c r="F84" s="184" t="s">
        <v>89</v>
      </c>
      <c r="G84" s="182"/>
      <c r="H84" s="182"/>
      <c r="I84" s="185"/>
      <c r="J84" s="186">
        <f>BK84</f>
        <v>0</v>
      </c>
      <c r="K84" s="182"/>
      <c r="L84" s="187"/>
      <c r="M84" s="188"/>
      <c r="N84" s="189"/>
      <c r="O84" s="189"/>
      <c r="P84" s="190">
        <f>P85+P89+P92</f>
        <v>0</v>
      </c>
      <c r="Q84" s="189"/>
      <c r="R84" s="190">
        <f>R85+R89+R92</f>
        <v>0</v>
      </c>
      <c r="S84" s="189"/>
      <c r="T84" s="191">
        <f>T85+T89+T92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2" t="s">
        <v>151</v>
      </c>
      <c r="AT84" s="193" t="s">
        <v>76</v>
      </c>
      <c r="AU84" s="193" t="s">
        <v>77</v>
      </c>
      <c r="AY84" s="192" t="s">
        <v>129</v>
      </c>
      <c r="BK84" s="194">
        <f>BK85+BK89+BK92</f>
        <v>0</v>
      </c>
    </row>
    <row r="85" s="11" customFormat="1" ht="22.8" customHeight="1">
      <c r="A85" s="11"/>
      <c r="B85" s="181"/>
      <c r="C85" s="182"/>
      <c r="D85" s="183" t="s">
        <v>76</v>
      </c>
      <c r="E85" s="219" t="s">
        <v>542</v>
      </c>
      <c r="F85" s="219" t="s">
        <v>543</v>
      </c>
      <c r="G85" s="182"/>
      <c r="H85" s="182"/>
      <c r="I85" s="185"/>
      <c r="J85" s="220">
        <f>BK85</f>
        <v>0</v>
      </c>
      <c r="K85" s="182"/>
      <c r="L85" s="187"/>
      <c r="M85" s="188"/>
      <c r="N85" s="189"/>
      <c r="O85" s="189"/>
      <c r="P85" s="190">
        <f>SUM(P86:P88)</f>
        <v>0</v>
      </c>
      <c r="Q85" s="189"/>
      <c r="R85" s="190">
        <f>SUM(R86:R88)</f>
        <v>0</v>
      </c>
      <c r="S85" s="189"/>
      <c r="T85" s="191">
        <f>SUM(T86:T88)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2" t="s">
        <v>151</v>
      </c>
      <c r="AT85" s="193" t="s">
        <v>76</v>
      </c>
      <c r="AU85" s="193" t="s">
        <v>85</v>
      </c>
      <c r="AY85" s="192" t="s">
        <v>129</v>
      </c>
      <c r="BK85" s="194">
        <f>SUM(BK86:BK88)</f>
        <v>0</v>
      </c>
    </row>
    <row r="86" s="2" customFormat="1" ht="16.5" customHeight="1">
      <c r="A86" s="37"/>
      <c r="B86" s="38"/>
      <c r="C86" s="195" t="s">
        <v>85</v>
      </c>
      <c r="D86" s="195" t="s">
        <v>130</v>
      </c>
      <c r="E86" s="196" t="s">
        <v>544</v>
      </c>
      <c r="F86" s="197" t="s">
        <v>543</v>
      </c>
      <c r="G86" s="198" t="s">
        <v>545</v>
      </c>
      <c r="H86" s="199">
        <v>1</v>
      </c>
      <c r="I86" s="200"/>
      <c r="J86" s="201">
        <f>ROUND(I86*H86,2)</f>
        <v>0</v>
      </c>
      <c r="K86" s="197" t="s">
        <v>546</v>
      </c>
      <c r="L86" s="43"/>
      <c r="M86" s="202" t="s">
        <v>19</v>
      </c>
      <c r="N86" s="203" t="s">
        <v>48</v>
      </c>
      <c r="O86" s="83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6" t="s">
        <v>547</v>
      </c>
      <c r="AT86" s="206" t="s">
        <v>130</v>
      </c>
      <c r="AU86" s="206" t="s">
        <v>87</v>
      </c>
      <c r="AY86" s="16" t="s">
        <v>129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6" t="s">
        <v>85</v>
      </c>
      <c r="BK86" s="207">
        <f>ROUND(I86*H86,2)</f>
        <v>0</v>
      </c>
      <c r="BL86" s="16" t="s">
        <v>547</v>
      </c>
      <c r="BM86" s="206" t="s">
        <v>548</v>
      </c>
    </row>
    <row r="87" s="2" customFormat="1">
      <c r="A87" s="37"/>
      <c r="B87" s="38"/>
      <c r="C87" s="39"/>
      <c r="D87" s="221" t="s">
        <v>549</v>
      </c>
      <c r="E87" s="39"/>
      <c r="F87" s="222" t="s">
        <v>550</v>
      </c>
      <c r="G87" s="39"/>
      <c r="H87" s="39"/>
      <c r="I87" s="223"/>
      <c r="J87" s="39"/>
      <c r="K87" s="39"/>
      <c r="L87" s="43"/>
      <c r="M87" s="224"/>
      <c r="N87" s="225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549</v>
      </c>
      <c r="AU87" s="16" t="s">
        <v>87</v>
      </c>
    </row>
    <row r="88" s="2" customFormat="1">
      <c r="A88" s="37"/>
      <c r="B88" s="38"/>
      <c r="C88" s="39"/>
      <c r="D88" s="226" t="s">
        <v>551</v>
      </c>
      <c r="E88" s="39"/>
      <c r="F88" s="227" t="s">
        <v>552</v>
      </c>
      <c r="G88" s="39"/>
      <c r="H88" s="39"/>
      <c r="I88" s="223"/>
      <c r="J88" s="39"/>
      <c r="K88" s="39"/>
      <c r="L88" s="43"/>
      <c r="M88" s="224"/>
      <c r="N88" s="225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551</v>
      </c>
      <c r="AU88" s="16" t="s">
        <v>87</v>
      </c>
    </row>
    <row r="89" s="11" customFormat="1" ht="22.8" customHeight="1">
      <c r="A89" s="11"/>
      <c r="B89" s="181"/>
      <c r="C89" s="182"/>
      <c r="D89" s="183" t="s">
        <v>76</v>
      </c>
      <c r="E89" s="219" t="s">
        <v>553</v>
      </c>
      <c r="F89" s="219" t="s">
        <v>554</v>
      </c>
      <c r="G89" s="182"/>
      <c r="H89" s="182"/>
      <c r="I89" s="185"/>
      <c r="J89" s="220">
        <f>BK89</f>
        <v>0</v>
      </c>
      <c r="K89" s="182"/>
      <c r="L89" s="187"/>
      <c r="M89" s="188"/>
      <c r="N89" s="189"/>
      <c r="O89" s="189"/>
      <c r="P89" s="190">
        <f>SUM(P90:P91)</f>
        <v>0</v>
      </c>
      <c r="Q89" s="189"/>
      <c r="R89" s="190">
        <f>SUM(R90:R91)</f>
        <v>0</v>
      </c>
      <c r="S89" s="189"/>
      <c r="T89" s="191">
        <f>SUM(T90:T91)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2" t="s">
        <v>151</v>
      </c>
      <c r="AT89" s="193" t="s">
        <v>76</v>
      </c>
      <c r="AU89" s="193" t="s">
        <v>85</v>
      </c>
      <c r="AY89" s="192" t="s">
        <v>129</v>
      </c>
      <c r="BK89" s="194">
        <f>SUM(BK90:BK91)</f>
        <v>0</v>
      </c>
    </row>
    <row r="90" s="2" customFormat="1" ht="16.5" customHeight="1">
      <c r="A90" s="37"/>
      <c r="B90" s="38"/>
      <c r="C90" s="195" t="s">
        <v>87</v>
      </c>
      <c r="D90" s="195" t="s">
        <v>130</v>
      </c>
      <c r="E90" s="196" t="s">
        <v>555</v>
      </c>
      <c r="F90" s="197" t="s">
        <v>556</v>
      </c>
      <c r="G90" s="198" t="s">
        <v>545</v>
      </c>
      <c r="H90" s="199">
        <v>1</v>
      </c>
      <c r="I90" s="200"/>
      <c r="J90" s="201">
        <f>ROUND(I90*H90,2)</f>
        <v>0</v>
      </c>
      <c r="K90" s="197" t="s">
        <v>546</v>
      </c>
      <c r="L90" s="43"/>
      <c r="M90" s="202" t="s">
        <v>19</v>
      </c>
      <c r="N90" s="203" t="s">
        <v>48</v>
      </c>
      <c r="O90" s="83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6" t="s">
        <v>547</v>
      </c>
      <c r="AT90" s="206" t="s">
        <v>130</v>
      </c>
      <c r="AU90" s="206" t="s">
        <v>87</v>
      </c>
      <c r="AY90" s="16" t="s">
        <v>129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6" t="s">
        <v>85</v>
      </c>
      <c r="BK90" s="207">
        <f>ROUND(I90*H90,2)</f>
        <v>0</v>
      </c>
      <c r="BL90" s="16" t="s">
        <v>547</v>
      </c>
      <c r="BM90" s="206" t="s">
        <v>557</v>
      </c>
    </row>
    <row r="91" s="2" customFormat="1">
      <c r="A91" s="37"/>
      <c r="B91" s="38"/>
      <c r="C91" s="39"/>
      <c r="D91" s="221" t="s">
        <v>549</v>
      </c>
      <c r="E91" s="39"/>
      <c r="F91" s="222" t="s">
        <v>558</v>
      </c>
      <c r="G91" s="39"/>
      <c r="H91" s="39"/>
      <c r="I91" s="223"/>
      <c r="J91" s="39"/>
      <c r="K91" s="39"/>
      <c r="L91" s="43"/>
      <c r="M91" s="224"/>
      <c r="N91" s="225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549</v>
      </c>
      <c r="AU91" s="16" t="s">
        <v>87</v>
      </c>
    </row>
    <row r="92" s="11" customFormat="1" ht="22.8" customHeight="1">
      <c r="A92" s="11"/>
      <c r="B92" s="181"/>
      <c r="C92" s="182"/>
      <c r="D92" s="183" t="s">
        <v>76</v>
      </c>
      <c r="E92" s="219" t="s">
        <v>559</v>
      </c>
      <c r="F92" s="219" t="s">
        <v>560</v>
      </c>
      <c r="G92" s="182"/>
      <c r="H92" s="182"/>
      <c r="I92" s="185"/>
      <c r="J92" s="220">
        <f>BK92</f>
        <v>0</v>
      </c>
      <c r="K92" s="182"/>
      <c r="L92" s="187"/>
      <c r="M92" s="188"/>
      <c r="N92" s="189"/>
      <c r="O92" s="189"/>
      <c r="P92" s="190">
        <f>SUM(P93:P94)</f>
        <v>0</v>
      </c>
      <c r="Q92" s="189"/>
      <c r="R92" s="190">
        <f>SUM(R93:R94)</f>
        <v>0</v>
      </c>
      <c r="S92" s="189"/>
      <c r="T92" s="191">
        <f>SUM(T93:T94)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2" t="s">
        <v>151</v>
      </c>
      <c r="AT92" s="193" t="s">
        <v>76</v>
      </c>
      <c r="AU92" s="193" t="s">
        <v>85</v>
      </c>
      <c r="AY92" s="192" t="s">
        <v>129</v>
      </c>
      <c r="BK92" s="194">
        <f>SUM(BK93:BK94)</f>
        <v>0</v>
      </c>
    </row>
    <row r="93" s="2" customFormat="1" ht="16.5" customHeight="1">
      <c r="A93" s="37"/>
      <c r="B93" s="38"/>
      <c r="C93" s="195" t="s">
        <v>127</v>
      </c>
      <c r="D93" s="195" t="s">
        <v>130</v>
      </c>
      <c r="E93" s="196" t="s">
        <v>561</v>
      </c>
      <c r="F93" s="197" t="s">
        <v>562</v>
      </c>
      <c r="G93" s="198" t="s">
        <v>545</v>
      </c>
      <c r="H93" s="199">
        <v>1</v>
      </c>
      <c r="I93" s="200"/>
      <c r="J93" s="201">
        <f>ROUND(I93*H93,2)</f>
        <v>0</v>
      </c>
      <c r="K93" s="197" t="s">
        <v>546</v>
      </c>
      <c r="L93" s="43"/>
      <c r="M93" s="202" t="s">
        <v>19</v>
      </c>
      <c r="N93" s="203" t="s">
        <v>48</v>
      </c>
      <c r="O93" s="83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6" t="s">
        <v>547</v>
      </c>
      <c r="AT93" s="206" t="s">
        <v>130</v>
      </c>
      <c r="AU93" s="206" t="s">
        <v>87</v>
      </c>
      <c r="AY93" s="16" t="s">
        <v>129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16" t="s">
        <v>85</v>
      </c>
      <c r="BK93" s="207">
        <f>ROUND(I93*H93,2)</f>
        <v>0</v>
      </c>
      <c r="BL93" s="16" t="s">
        <v>547</v>
      </c>
      <c r="BM93" s="206" t="s">
        <v>563</v>
      </c>
    </row>
    <row r="94" s="2" customFormat="1">
      <c r="A94" s="37"/>
      <c r="B94" s="38"/>
      <c r="C94" s="39"/>
      <c r="D94" s="221" t="s">
        <v>549</v>
      </c>
      <c r="E94" s="39"/>
      <c r="F94" s="222" t="s">
        <v>564</v>
      </c>
      <c r="G94" s="39"/>
      <c r="H94" s="39"/>
      <c r="I94" s="223"/>
      <c r="J94" s="39"/>
      <c r="K94" s="39"/>
      <c r="L94" s="43"/>
      <c r="M94" s="228"/>
      <c r="N94" s="229"/>
      <c r="O94" s="210"/>
      <c r="P94" s="210"/>
      <c r="Q94" s="210"/>
      <c r="R94" s="210"/>
      <c r="S94" s="210"/>
      <c r="T94" s="230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549</v>
      </c>
      <c r="AU94" s="16" t="s">
        <v>87</v>
      </c>
    </row>
    <row r="95" s="2" customFormat="1" ht="6.96" customHeight="1">
      <c r="A95" s="37"/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43"/>
      <c r="M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</sheetData>
  <sheetProtection sheet="1" autoFilter="0" formatColumns="0" formatRows="0" objects="1" scenarios="1" spinCount="100000" saltValue="f/u+F7FYEgf+TfqUrID0UaTDF8VuYr4lMSlLr2zvMvDzdfeIlnnVUm5U8oTcpG3nEPr0/RAR20G6umoU4/Vmig==" hashValue="jY11ICs94s5K7uGSnr7pkyx7IujGLX5G3D3zo5JGarTmQFSwXc5OTUbyCiWPss+RBMs8F13gadfKfDXh/INBZg==" algorithmName="SHA-512" password="CC35"/>
  <autoFilter ref="C82:K9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030001000"/>
    <hyperlink ref="F91" r:id="rId2" display="https://podminky.urs.cz/item/CS_URS_2024_01/045002000"/>
    <hyperlink ref="F94" r:id="rId3" display="https://podminky.urs.cz/item/CS_URS_2024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31" customWidth="1"/>
    <col min="2" max="2" width="1.667969" style="231" customWidth="1"/>
    <col min="3" max="4" width="5" style="231" customWidth="1"/>
    <col min="5" max="5" width="11.66016" style="231" customWidth="1"/>
    <col min="6" max="6" width="9.160156" style="231" customWidth="1"/>
    <col min="7" max="7" width="5" style="231" customWidth="1"/>
    <col min="8" max="8" width="77.83203" style="231" customWidth="1"/>
    <col min="9" max="10" width="20" style="231" customWidth="1"/>
    <col min="11" max="11" width="1.667969" style="231" customWidth="1"/>
  </cols>
  <sheetData>
    <row r="1" s="1" customFormat="1" ht="37.5" customHeight="1"/>
    <row r="2" s="1" customFormat="1" ht="7.5" customHeight="1">
      <c r="B2" s="232"/>
      <c r="C2" s="233"/>
      <c r="D2" s="233"/>
      <c r="E2" s="233"/>
      <c r="F2" s="233"/>
      <c r="G2" s="233"/>
      <c r="H2" s="233"/>
      <c r="I2" s="233"/>
      <c r="J2" s="233"/>
      <c r="K2" s="234"/>
    </row>
    <row r="3" s="13" customFormat="1" ht="45" customHeight="1">
      <c r="B3" s="235"/>
      <c r="C3" s="236" t="s">
        <v>565</v>
      </c>
      <c r="D3" s="236"/>
      <c r="E3" s="236"/>
      <c r="F3" s="236"/>
      <c r="G3" s="236"/>
      <c r="H3" s="236"/>
      <c r="I3" s="236"/>
      <c r="J3" s="236"/>
      <c r="K3" s="237"/>
    </row>
    <row r="4" s="1" customFormat="1" ht="25.5" customHeight="1">
      <c r="B4" s="238"/>
      <c r="C4" s="239" t="s">
        <v>566</v>
      </c>
      <c r="D4" s="239"/>
      <c r="E4" s="239"/>
      <c r="F4" s="239"/>
      <c r="G4" s="239"/>
      <c r="H4" s="239"/>
      <c r="I4" s="239"/>
      <c r="J4" s="239"/>
      <c r="K4" s="240"/>
    </row>
    <row r="5" s="1" customFormat="1" ht="5.25" customHeight="1">
      <c r="B5" s="238"/>
      <c r="C5" s="241"/>
      <c r="D5" s="241"/>
      <c r="E5" s="241"/>
      <c r="F5" s="241"/>
      <c r="G5" s="241"/>
      <c r="H5" s="241"/>
      <c r="I5" s="241"/>
      <c r="J5" s="241"/>
      <c r="K5" s="240"/>
    </row>
    <row r="6" s="1" customFormat="1" ht="15" customHeight="1">
      <c r="B6" s="238"/>
      <c r="C6" s="242" t="s">
        <v>567</v>
      </c>
      <c r="D6" s="242"/>
      <c r="E6" s="242"/>
      <c r="F6" s="242"/>
      <c r="G6" s="242"/>
      <c r="H6" s="242"/>
      <c r="I6" s="242"/>
      <c r="J6" s="242"/>
      <c r="K6" s="240"/>
    </row>
    <row r="7" s="1" customFormat="1" ht="15" customHeight="1">
      <c r="B7" s="243"/>
      <c r="C7" s="242" t="s">
        <v>568</v>
      </c>
      <c r="D7" s="242"/>
      <c r="E7" s="242"/>
      <c r="F7" s="242"/>
      <c r="G7" s="242"/>
      <c r="H7" s="242"/>
      <c r="I7" s="242"/>
      <c r="J7" s="242"/>
      <c r="K7" s="240"/>
    </row>
    <row r="8" s="1" customFormat="1" ht="12.75" customHeight="1">
      <c r="B8" s="243"/>
      <c r="C8" s="242"/>
      <c r="D8" s="242"/>
      <c r="E8" s="242"/>
      <c r="F8" s="242"/>
      <c r="G8" s="242"/>
      <c r="H8" s="242"/>
      <c r="I8" s="242"/>
      <c r="J8" s="242"/>
      <c r="K8" s="240"/>
    </row>
    <row r="9" s="1" customFormat="1" ht="15" customHeight="1">
      <c r="B9" s="243"/>
      <c r="C9" s="242" t="s">
        <v>569</v>
      </c>
      <c r="D9" s="242"/>
      <c r="E9" s="242"/>
      <c r="F9" s="242"/>
      <c r="G9" s="242"/>
      <c r="H9" s="242"/>
      <c r="I9" s="242"/>
      <c r="J9" s="242"/>
      <c r="K9" s="240"/>
    </row>
    <row r="10" s="1" customFormat="1" ht="15" customHeight="1">
      <c r="B10" s="243"/>
      <c r="C10" s="242"/>
      <c r="D10" s="242" t="s">
        <v>570</v>
      </c>
      <c r="E10" s="242"/>
      <c r="F10" s="242"/>
      <c r="G10" s="242"/>
      <c r="H10" s="242"/>
      <c r="I10" s="242"/>
      <c r="J10" s="242"/>
      <c r="K10" s="240"/>
    </row>
    <row r="11" s="1" customFormat="1" ht="15" customHeight="1">
      <c r="B11" s="243"/>
      <c r="C11" s="244"/>
      <c r="D11" s="242" t="s">
        <v>571</v>
      </c>
      <c r="E11" s="242"/>
      <c r="F11" s="242"/>
      <c r="G11" s="242"/>
      <c r="H11" s="242"/>
      <c r="I11" s="242"/>
      <c r="J11" s="242"/>
      <c r="K11" s="240"/>
    </row>
    <row r="12" s="1" customFormat="1" ht="15" customHeight="1">
      <c r="B12" s="243"/>
      <c r="C12" s="244"/>
      <c r="D12" s="242"/>
      <c r="E12" s="242"/>
      <c r="F12" s="242"/>
      <c r="G12" s="242"/>
      <c r="H12" s="242"/>
      <c r="I12" s="242"/>
      <c r="J12" s="242"/>
      <c r="K12" s="240"/>
    </row>
    <row r="13" s="1" customFormat="1" ht="15" customHeight="1">
      <c r="B13" s="243"/>
      <c r="C13" s="244"/>
      <c r="D13" s="245" t="s">
        <v>572</v>
      </c>
      <c r="E13" s="242"/>
      <c r="F13" s="242"/>
      <c r="G13" s="242"/>
      <c r="H13" s="242"/>
      <c r="I13" s="242"/>
      <c r="J13" s="242"/>
      <c r="K13" s="240"/>
    </row>
    <row r="14" s="1" customFormat="1" ht="12.75" customHeight="1">
      <c r="B14" s="243"/>
      <c r="C14" s="244"/>
      <c r="D14" s="244"/>
      <c r="E14" s="244"/>
      <c r="F14" s="244"/>
      <c r="G14" s="244"/>
      <c r="H14" s="244"/>
      <c r="I14" s="244"/>
      <c r="J14" s="244"/>
      <c r="K14" s="240"/>
    </row>
    <row r="15" s="1" customFormat="1" ht="15" customHeight="1">
      <c r="B15" s="243"/>
      <c r="C15" s="244"/>
      <c r="D15" s="242" t="s">
        <v>573</v>
      </c>
      <c r="E15" s="242"/>
      <c r="F15" s="242"/>
      <c r="G15" s="242"/>
      <c r="H15" s="242"/>
      <c r="I15" s="242"/>
      <c r="J15" s="242"/>
      <c r="K15" s="240"/>
    </row>
    <row r="16" s="1" customFormat="1" ht="15" customHeight="1">
      <c r="B16" s="243"/>
      <c r="C16" s="244"/>
      <c r="D16" s="242" t="s">
        <v>574</v>
      </c>
      <c r="E16" s="242"/>
      <c r="F16" s="242"/>
      <c r="G16" s="242"/>
      <c r="H16" s="242"/>
      <c r="I16" s="242"/>
      <c r="J16" s="242"/>
      <c r="K16" s="240"/>
    </row>
    <row r="17" s="1" customFormat="1" ht="15" customHeight="1">
      <c r="B17" s="243"/>
      <c r="C17" s="244"/>
      <c r="D17" s="242" t="s">
        <v>575</v>
      </c>
      <c r="E17" s="242"/>
      <c r="F17" s="242"/>
      <c r="G17" s="242"/>
      <c r="H17" s="242"/>
      <c r="I17" s="242"/>
      <c r="J17" s="242"/>
      <c r="K17" s="240"/>
    </row>
    <row r="18" s="1" customFormat="1" ht="15" customHeight="1">
      <c r="B18" s="243"/>
      <c r="C18" s="244"/>
      <c r="D18" s="244"/>
      <c r="E18" s="246" t="s">
        <v>84</v>
      </c>
      <c r="F18" s="242" t="s">
        <v>576</v>
      </c>
      <c r="G18" s="242"/>
      <c r="H18" s="242"/>
      <c r="I18" s="242"/>
      <c r="J18" s="242"/>
      <c r="K18" s="240"/>
    </row>
    <row r="19" s="1" customFormat="1" ht="15" customHeight="1">
      <c r="B19" s="243"/>
      <c r="C19" s="244"/>
      <c r="D19" s="244"/>
      <c r="E19" s="246" t="s">
        <v>577</v>
      </c>
      <c r="F19" s="242" t="s">
        <v>578</v>
      </c>
      <c r="G19" s="242"/>
      <c r="H19" s="242"/>
      <c r="I19" s="242"/>
      <c r="J19" s="242"/>
      <c r="K19" s="240"/>
    </row>
    <row r="20" s="1" customFormat="1" ht="15" customHeight="1">
      <c r="B20" s="243"/>
      <c r="C20" s="244"/>
      <c r="D20" s="244"/>
      <c r="E20" s="246" t="s">
        <v>579</v>
      </c>
      <c r="F20" s="242" t="s">
        <v>580</v>
      </c>
      <c r="G20" s="242"/>
      <c r="H20" s="242"/>
      <c r="I20" s="242"/>
      <c r="J20" s="242"/>
      <c r="K20" s="240"/>
    </row>
    <row r="21" s="1" customFormat="1" ht="15" customHeight="1">
      <c r="B21" s="243"/>
      <c r="C21" s="244"/>
      <c r="D21" s="244"/>
      <c r="E21" s="246" t="s">
        <v>581</v>
      </c>
      <c r="F21" s="242" t="s">
        <v>582</v>
      </c>
      <c r="G21" s="242"/>
      <c r="H21" s="242"/>
      <c r="I21" s="242"/>
      <c r="J21" s="242"/>
      <c r="K21" s="240"/>
    </row>
    <row r="22" s="1" customFormat="1" ht="15" customHeight="1">
      <c r="B22" s="243"/>
      <c r="C22" s="244"/>
      <c r="D22" s="244"/>
      <c r="E22" s="246" t="s">
        <v>583</v>
      </c>
      <c r="F22" s="242" t="s">
        <v>584</v>
      </c>
      <c r="G22" s="242"/>
      <c r="H22" s="242"/>
      <c r="I22" s="242"/>
      <c r="J22" s="242"/>
      <c r="K22" s="240"/>
    </row>
    <row r="23" s="1" customFormat="1" ht="15" customHeight="1">
      <c r="B23" s="243"/>
      <c r="C23" s="244"/>
      <c r="D23" s="244"/>
      <c r="E23" s="246" t="s">
        <v>585</v>
      </c>
      <c r="F23" s="242" t="s">
        <v>586</v>
      </c>
      <c r="G23" s="242"/>
      <c r="H23" s="242"/>
      <c r="I23" s="242"/>
      <c r="J23" s="242"/>
      <c r="K23" s="240"/>
    </row>
    <row r="24" s="1" customFormat="1" ht="12.75" customHeight="1">
      <c r="B24" s="243"/>
      <c r="C24" s="244"/>
      <c r="D24" s="244"/>
      <c r="E24" s="244"/>
      <c r="F24" s="244"/>
      <c r="G24" s="244"/>
      <c r="H24" s="244"/>
      <c r="I24" s="244"/>
      <c r="J24" s="244"/>
      <c r="K24" s="240"/>
    </row>
    <row r="25" s="1" customFormat="1" ht="15" customHeight="1">
      <c r="B25" s="243"/>
      <c r="C25" s="242" t="s">
        <v>587</v>
      </c>
      <c r="D25" s="242"/>
      <c r="E25" s="242"/>
      <c r="F25" s="242"/>
      <c r="G25" s="242"/>
      <c r="H25" s="242"/>
      <c r="I25" s="242"/>
      <c r="J25" s="242"/>
      <c r="K25" s="240"/>
    </row>
    <row r="26" s="1" customFormat="1" ht="15" customHeight="1">
      <c r="B26" s="243"/>
      <c r="C26" s="242" t="s">
        <v>588</v>
      </c>
      <c r="D26" s="242"/>
      <c r="E26" s="242"/>
      <c r="F26" s="242"/>
      <c r="G26" s="242"/>
      <c r="H26" s="242"/>
      <c r="I26" s="242"/>
      <c r="J26" s="242"/>
      <c r="K26" s="240"/>
    </row>
    <row r="27" s="1" customFormat="1" ht="15" customHeight="1">
      <c r="B27" s="243"/>
      <c r="C27" s="242"/>
      <c r="D27" s="242" t="s">
        <v>589</v>
      </c>
      <c r="E27" s="242"/>
      <c r="F27" s="242"/>
      <c r="G27" s="242"/>
      <c r="H27" s="242"/>
      <c r="I27" s="242"/>
      <c r="J27" s="242"/>
      <c r="K27" s="240"/>
    </row>
    <row r="28" s="1" customFormat="1" ht="15" customHeight="1">
      <c r="B28" s="243"/>
      <c r="C28" s="244"/>
      <c r="D28" s="242" t="s">
        <v>590</v>
      </c>
      <c r="E28" s="242"/>
      <c r="F28" s="242"/>
      <c r="G28" s="242"/>
      <c r="H28" s="242"/>
      <c r="I28" s="242"/>
      <c r="J28" s="242"/>
      <c r="K28" s="240"/>
    </row>
    <row r="29" s="1" customFormat="1" ht="12.75" customHeight="1">
      <c r="B29" s="243"/>
      <c r="C29" s="244"/>
      <c r="D29" s="244"/>
      <c r="E29" s="244"/>
      <c r="F29" s="244"/>
      <c r="G29" s="244"/>
      <c r="H29" s="244"/>
      <c r="I29" s="244"/>
      <c r="J29" s="244"/>
      <c r="K29" s="240"/>
    </row>
    <row r="30" s="1" customFormat="1" ht="15" customHeight="1">
      <c r="B30" s="243"/>
      <c r="C30" s="244"/>
      <c r="D30" s="242" t="s">
        <v>591</v>
      </c>
      <c r="E30" s="242"/>
      <c r="F30" s="242"/>
      <c r="G30" s="242"/>
      <c r="H30" s="242"/>
      <c r="I30" s="242"/>
      <c r="J30" s="242"/>
      <c r="K30" s="240"/>
    </row>
    <row r="31" s="1" customFormat="1" ht="15" customHeight="1">
      <c r="B31" s="243"/>
      <c r="C31" s="244"/>
      <c r="D31" s="242" t="s">
        <v>592</v>
      </c>
      <c r="E31" s="242"/>
      <c r="F31" s="242"/>
      <c r="G31" s="242"/>
      <c r="H31" s="242"/>
      <c r="I31" s="242"/>
      <c r="J31" s="242"/>
      <c r="K31" s="240"/>
    </row>
    <row r="32" s="1" customFormat="1" ht="12.75" customHeight="1">
      <c r="B32" s="243"/>
      <c r="C32" s="244"/>
      <c r="D32" s="244"/>
      <c r="E32" s="244"/>
      <c r="F32" s="244"/>
      <c r="G32" s="244"/>
      <c r="H32" s="244"/>
      <c r="I32" s="244"/>
      <c r="J32" s="244"/>
      <c r="K32" s="240"/>
    </row>
    <row r="33" s="1" customFormat="1" ht="15" customHeight="1">
      <c r="B33" s="243"/>
      <c r="C33" s="244"/>
      <c r="D33" s="242" t="s">
        <v>593</v>
      </c>
      <c r="E33" s="242"/>
      <c r="F33" s="242"/>
      <c r="G33" s="242"/>
      <c r="H33" s="242"/>
      <c r="I33" s="242"/>
      <c r="J33" s="242"/>
      <c r="K33" s="240"/>
    </row>
    <row r="34" s="1" customFormat="1" ht="15" customHeight="1">
      <c r="B34" s="243"/>
      <c r="C34" s="244"/>
      <c r="D34" s="242" t="s">
        <v>594</v>
      </c>
      <c r="E34" s="242"/>
      <c r="F34" s="242"/>
      <c r="G34" s="242"/>
      <c r="H34" s="242"/>
      <c r="I34" s="242"/>
      <c r="J34" s="242"/>
      <c r="K34" s="240"/>
    </row>
    <row r="35" s="1" customFormat="1" ht="15" customHeight="1">
      <c r="B35" s="243"/>
      <c r="C35" s="244"/>
      <c r="D35" s="242" t="s">
        <v>595</v>
      </c>
      <c r="E35" s="242"/>
      <c r="F35" s="242"/>
      <c r="G35" s="242"/>
      <c r="H35" s="242"/>
      <c r="I35" s="242"/>
      <c r="J35" s="242"/>
      <c r="K35" s="240"/>
    </row>
    <row r="36" s="1" customFormat="1" ht="15" customHeight="1">
      <c r="B36" s="243"/>
      <c r="C36" s="244"/>
      <c r="D36" s="242"/>
      <c r="E36" s="245" t="s">
        <v>115</v>
      </c>
      <c r="F36" s="242"/>
      <c r="G36" s="242" t="s">
        <v>596</v>
      </c>
      <c r="H36" s="242"/>
      <c r="I36" s="242"/>
      <c r="J36" s="242"/>
      <c r="K36" s="240"/>
    </row>
    <row r="37" s="1" customFormat="1" ht="30.75" customHeight="1">
      <c r="B37" s="243"/>
      <c r="C37" s="244"/>
      <c r="D37" s="242"/>
      <c r="E37" s="245" t="s">
        <v>597</v>
      </c>
      <c r="F37" s="242"/>
      <c r="G37" s="242" t="s">
        <v>598</v>
      </c>
      <c r="H37" s="242"/>
      <c r="I37" s="242"/>
      <c r="J37" s="242"/>
      <c r="K37" s="240"/>
    </row>
    <row r="38" s="1" customFormat="1" ht="15" customHeight="1">
      <c r="B38" s="243"/>
      <c r="C38" s="244"/>
      <c r="D38" s="242"/>
      <c r="E38" s="245" t="s">
        <v>58</v>
      </c>
      <c r="F38" s="242"/>
      <c r="G38" s="242" t="s">
        <v>599</v>
      </c>
      <c r="H38" s="242"/>
      <c r="I38" s="242"/>
      <c r="J38" s="242"/>
      <c r="K38" s="240"/>
    </row>
    <row r="39" s="1" customFormat="1" ht="15" customHeight="1">
      <c r="B39" s="243"/>
      <c r="C39" s="244"/>
      <c r="D39" s="242"/>
      <c r="E39" s="245" t="s">
        <v>59</v>
      </c>
      <c r="F39" s="242"/>
      <c r="G39" s="242" t="s">
        <v>600</v>
      </c>
      <c r="H39" s="242"/>
      <c r="I39" s="242"/>
      <c r="J39" s="242"/>
      <c r="K39" s="240"/>
    </row>
    <row r="40" s="1" customFormat="1" ht="15" customHeight="1">
      <c r="B40" s="243"/>
      <c r="C40" s="244"/>
      <c r="D40" s="242"/>
      <c r="E40" s="245" t="s">
        <v>116</v>
      </c>
      <c r="F40" s="242"/>
      <c r="G40" s="242" t="s">
        <v>601</v>
      </c>
      <c r="H40" s="242"/>
      <c r="I40" s="242"/>
      <c r="J40" s="242"/>
      <c r="K40" s="240"/>
    </row>
    <row r="41" s="1" customFormat="1" ht="15" customHeight="1">
      <c r="B41" s="243"/>
      <c r="C41" s="244"/>
      <c r="D41" s="242"/>
      <c r="E41" s="245" t="s">
        <v>117</v>
      </c>
      <c r="F41" s="242"/>
      <c r="G41" s="242" t="s">
        <v>602</v>
      </c>
      <c r="H41" s="242"/>
      <c r="I41" s="242"/>
      <c r="J41" s="242"/>
      <c r="K41" s="240"/>
    </row>
    <row r="42" s="1" customFormat="1" ht="15" customHeight="1">
      <c r="B42" s="243"/>
      <c r="C42" s="244"/>
      <c r="D42" s="242"/>
      <c r="E42" s="245" t="s">
        <v>603</v>
      </c>
      <c r="F42" s="242"/>
      <c r="G42" s="242" t="s">
        <v>604</v>
      </c>
      <c r="H42" s="242"/>
      <c r="I42" s="242"/>
      <c r="J42" s="242"/>
      <c r="K42" s="240"/>
    </row>
    <row r="43" s="1" customFormat="1" ht="15" customHeight="1">
      <c r="B43" s="243"/>
      <c r="C43" s="244"/>
      <c r="D43" s="242"/>
      <c r="E43" s="245"/>
      <c r="F43" s="242"/>
      <c r="G43" s="242" t="s">
        <v>605</v>
      </c>
      <c r="H43" s="242"/>
      <c r="I43" s="242"/>
      <c r="J43" s="242"/>
      <c r="K43" s="240"/>
    </row>
    <row r="44" s="1" customFormat="1" ht="15" customHeight="1">
      <c r="B44" s="243"/>
      <c r="C44" s="244"/>
      <c r="D44" s="242"/>
      <c r="E44" s="245" t="s">
        <v>606</v>
      </c>
      <c r="F44" s="242"/>
      <c r="G44" s="242" t="s">
        <v>607</v>
      </c>
      <c r="H44" s="242"/>
      <c r="I44" s="242"/>
      <c r="J44" s="242"/>
      <c r="K44" s="240"/>
    </row>
    <row r="45" s="1" customFormat="1" ht="15" customHeight="1">
      <c r="B45" s="243"/>
      <c r="C45" s="244"/>
      <c r="D45" s="242"/>
      <c r="E45" s="245" t="s">
        <v>119</v>
      </c>
      <c r="F45" s="242"/>
      <c r="G45" s="242" t="s">
        <v>608</v>
      </c>
      <c r="H45" s="242"/>
      <c r="I45" s="242"/>
      <c r="J45" s="242"/>
      <c r="K45" s="240"/>
    </row>
    <row r="46" s="1" customFormat="1" ht="12.75" customHeight="1">
      <c r="B46" s="243"/>
      <c r="C46" s="244"/>
      <c r="D46" s="242"/>
      <c r="E46" s="242"/>
      <c r="F46" s="242"/>
      <c r="G46" s="242"/>
      <c r="H46" s="242"/>
      <c r="I46" s="242"/>
      <c r="J46" s="242"/>
      <c r="K46" s="240"/>
    </row>
    <row r="47" s="1" customFormat="1" ht="15" customHeight="1">
      <c r="B47" s="243"/>
      <c r="C47" s="244"/>
      <c r="D47" s="242" t="s">
        <v>609</v>
      </c>
      <c r="E47" s="242"/>
      <c r="F47" s="242"/>
      <c r="G47" s="242"/>
      <c r="H47" s="242"/>
      <c r="I47" s="242"/>
      <c r="J47" s="242"/>
      <c r="K47" s="240"/>
    </row>
    <row r="48" s="1" customFormat="1" ht="15" customHeight="1">
      <c r="B48" s="243"/>
      <c r="C48" s="244"/>
      <c r="D48" s="244"/>
      <c r="E48" s="242" t="s">
        <v>610</v>
      </c>
      <c r="F48" s="242"/>
      <c r="G48" s="242"/>
      <c r="H48" s="242"/>
      <c r="I48" s="242"/>
      <c r="J48" s="242"/>
      <c r="K48" s="240"/>
    </row>
    <row r="49" s="1" customFormat="1" ht="15" customHeight="1">
      <c r="B49" s="243"/>
      <c r="C49" s="244"/>
      <c r="D49" s="244"/>
      <c r="E49" s="242" t="s">
        <v>611</v>
      </c>
      <c r="F49" s="242"/>
      <c r="G49" s="242"/>
      <c r="H49" s="242"/>
      <c r="I49" s="242"/>
      <c r="J49" s="242"/>
      <c r="K49" s="240"/>
    </row>
    <row r="50" s="1" customFormat="1" ht="15" customHeight="1">
      <c r="B50" s="243"/>
      <c r="C50" s="244"/>
      <c r="D50" s="244"/>
      <c r="E50" s="242" t="s">
        <v>612</v>
      </c>
      <c r="F50" s="242"/>
      <c r="G50" s="242"/>
      <c r="H50" s="242"/>
      <c r="I50" s="242"/>
      <c r="J50" s="242"/>
      <c r="K50" s="240"/>
    </row>
    <row r="51" s="1" customFormat="1" ht="15" customHeight="1">
      <c r="B51" s="243"/>
      <c r="C51" s="244"/>
      <c r="D51" s="242" t="s">
        <v>613</v>
      </c>
      <c r="E51" s="242"/>
      <c r="F51" s="242"/>
      <c r="G51" s="242"/>
      <c r="H51" s="242"/>
      <c r="I51" s="242"/>
      <c r="J51" s="242"/>
      <c r="K51" s="240"/>
    </row>
    <row r="52" s="1" customFormat="1" ht="25.5" customHeight="1">
      <c r="B52" s="238"/>
      <c r="C52" s="239" t="s">
        <v>614</v>
      </c>
      <c r="D52" s="239"/>
      <c r="E52" s="239"/>
      <c r="F52" s="239"/>
      <c r="G52" s="239"/>
      <c r="H52" s="239"/>
      <c r="I52" s="239"/>
      <c r="J52" s="239"/>
      <c r="K52" s="240"/>
    </row>
    <row r="53" s="1" customFormat="1" ht="5.25" customHeight="1">
      <c r="B53" s="238"/>
      <c r="C53" s="241"/>
      <c r="D53" s="241"/>
      <c r="E53" s="241"/>
      <c r="F53" s="241"/>
      <c r="G53" s="241"/>
      <c r="H53" s="241"/>
      <c r="I53" s="241"/>
      <c r="J53" s="241"/>
      <c r="K53" s="240"/>
    </row>
    <row r="54" s="1" customFormat="1" ht="15" customHeight="1">
      <c r="B54" s="238"/>
      <c r="C54" s="242" t="s">
        <v>615</v>
      </c>
      <c r="D54" s="242"/>
      <c r="E54" s="242"/>
      <c r="F54" s="242"/>
      <c r="G54" s="242"/>
      <c r="H54" s="242"/>
      <c r="I54" s="242"/>
      <c r="J54" s="242"/>
      <c r="K54" s="240"/>
    </row>
    <row r="55" s="1" customFormat="1" ht="15" customHeight="1">
      <c r="B55" s="238"/>
      <c r="C55" s="242" t="s">
        <v>616</v>
      </c>
      <c r="D55" s="242"/>
      <c r="E55" s="242"/>
      <c r="F55" s="242"/>
      <c r="G55" s="242"/>
      <c r="H55" s="242"/>
      <c r="I55" s="242"/>
      <c r="J55" s="242"/>
      <c r="K55" s="240"/>
    </row>
    <row r="56" s="1" customFormat="1" ht="12.75" customHeight="1">
      <c r="B56" s="238"/>
      <c r="C56" s="242"/>
      <c r="D56" s="242"/>
      <c r="E56" s="242"/>
      <c r="F56" s="242"/>
      <c r="G56" s="242"/>
      <c r="H56" s="242"/>
      <c r="I56" s="242"/>
      <c r="J56" s="242"/>
      <c r="K56" s="240"/>
    </row>
    <row r="57" s="1" customFormat="1" ht="15" customHeight="1">
      <c r="B57" s="238"/>
      <c r="C57" s="242" t="s">
        <v>617</v>
      </c>
      <c r="D57" s="242"/>
      <c r="E57" s="242"/>
      <c r="F57" s="242"/>
      <c r="G57" s="242"/>
      <c r="H57" s="242"/>
      <c r="I57" s="242"/>
      <c r="J57" s="242"/>
      <c r="K57" s="240"/>
    </row>
    <row r="58" s="1" customFormat="1" ht="15" customHeight="1">
      <c r="B58" s="238"/>
      <c r="C58" s="244"/>
      <c r="D58" s="242" t="s">
        <v>618</v>
      </c>
      <c r="E58" s="242"/>
      <c r="F58" s="242"/>
      <c r="G58" s="242"/>
      <c r="H58" s="242"/>
      <c r="I58" s="242"/>
      <c r="J58" s="242"/>
      <c r="K58" s="240"/>
    </row>
    <row r="59" s="1" customFormat="1" ht="15" customHeight="1">
      <c r="B59" s="238"/>
      <c r="C59" s="244"/>
      <c r="D59" s="242" t="s">
        <v>619</v>
      </c>
      <c r="E59" s="242"/>
      <c r="F59" s="242"/>
      <c r="G59" s="242"/>
      <c r="H59" s="242"/>
      <c r="I59" s="242"/>
      <c r="J59" s="242"/>
      <c r="K59" s="240"/>
    </row>
    <row r="60" s="1" customFormat="1" ht="15" customHeight="1">
      <c r="B60" s="238"/>
      <c r="C60" s="244"/>
      <c r="D60" s="242" t="s">
        <v>620</v>
      </c>
      <c r="E60" s="242"/>
      <c r="F60" s="242"/>
      <c r="G60" s="242"/>
      <c r="H60" s="242"/>
      <c r="I60" s="242"/>
      <c r="J60" s="242"/>
      <c r="K60" s="240"/>
    </row>
    <row r="61" s="1" customFormat="1" ht="15" customHeight="1">
      <c r="B61" s="238"/>
      <c r="C61" s="244"/>
      <c r="D61" s="242" t="s">
        <v>621</v>
      </c>
      <c r="E61" s="242"/>
      <c r="F61" s="242"/>
      <c r="G61" s="242"/>
      <c r="H61" s="242"/>
      <c r="I61" s="242"/>
      <c r="J61" s="242"/>
      <c r="K61" s="240"/>
    </row>
    <row r="62" s="1" customFormat="1" ht="15" customHeight="1">
      <c r="B62" s="238"/>
      <c r="C62" s="244"/>
      <c r="D62" s="247" t="s">
        <v>622</v>
      </c>
      <c r="E62" s="247"/>
      <c r="F62" s="247"/>
      <c r="G62" s="247"/>
      <c r="H62" s="247"/>
      <c r="I62" s="247"/>
      <c r="J62" s="247"/>
      <c r="K62" s="240"/>
    </row>
    <row r="63" s="1" customFormat="1" ht="15" customHeight="1">
      <c r="B63" s="238"/>
      <c r="C63" s="244"/>
      <c r="D63" s="242" t="s">
        <v>623</v>
      </c>
      <c r="E63" s="242"/>
      <c r="F63" s="242"/>
      <c r="G63" s="242"/>
      <c r="H63" s="242"/>
      <c r="I63" s="242"/>
      <c r="J63" s="242"/>
      <c r="K63" s="240"/>
    </row>
    <row r="64" s="1" customFormat="1" ht="12.75" customHeight="1">
      <c r="B64" s="238"/>
      <c r="C64" s="244"/>
      <c r="D64" s="244"/>
      <c r="E64" s="248"/>
      <c r="F64" s="244"/>
      <c r="G64" s="244"/>
      <c r="H64" s="244"/>
      <c r="I64" s="244"/>
      <c r="J64" s="244"/>
      <c r="K64" s="240"/>
    </row>
    <row r="65" s="1" customFormat="1" ht="15" customHeight="1">
      <c r="B65" s="238"/>
      <c r="C65" s="244"/>
      <c r="D65" s="242" t="s">
        <v>624</v>
      </c>
      <c r="E65" s="242"/>
      <c r="F65" s="242"/>
      <c r="G65" s="242"/>
      <c r="H65" s="242"/>
      <c r="I65" s="242"/>
      <c r="J65" s="242"/>
      <c r="K65" s="240"/>
    </row>
    <row r="66" s="1" customFormat="1" ht="15" customHeight="1">
      <c r="B66" s="238"/>
      <c r="C66" s="244"/>
      <c r="D66" s="247" t="s">
        <v>625</v>
      </c>
      <c r="E66" s="247"/>
      <c r="F66" s="247"/>
      <c r="G66" s="247"/>
      <c r="H66" s="247"/>
      <c r="I66" s="247"/>
      <c r="J66" s="247"/>
      <c r="K66" s="240"/>
    </row>
    <row r="67" s="1" customFormat="1" ht="15" customHeight="1">
      <c r="B67" s="238"/>
      <c r="C67" s="244"/>
      <c r="D67" s="242" t="s">
        <v>626</v>
      </c>
      <c r="E67" s="242"/>
      <c r="F67" s="242"/>
      <c r="G67" s="242"/>
      <c r="H67" s="242"/>
      <c r="I67" s="242"/>
      <c r="J67" s="242"/>
      <c r="K67" s="240"/>
    </row>
    <row r="68" s="1" customFormat="1" ht="15" customHeight="1">
      <c r="B68" s="238"/>
      <c r="C68" s="244"/>
      <c r="D68" s="242" t="s">
        <v>627</v>
      </c>
      <c r="E68" s="242"/>
      <c r="F68" s="242"/>
      <c r="G68" s="242"/>
      <c r="H68" s="242"/>
      <c r="I68" s="242"/>
      <c r="J68" s="242"/>
      <c r="K68" s="240"/>
    </row>
    <row r="69" s="1" customFormat="1" ht="15" customHeight="1">
      <c r="B69" s="238"/>
      <c r="C69" s="244"/>
      <c r="D69" s="242" t="s">
        <v>628</v>
      </c>
      <c r="E69" s="242"/>
      <c r="F69" s="242"/>
      <c r="G69" s="242"/>
      <c r="H69" s="242"/>
      <c r="I69" s="242"/>
      <c r="J69" s="242"/>
      <c r="K69" s="240"/>
    </row>
    <row r="70" s="1" customFormat="1" ht="15" customHeight="1">
      <c r="B70" s="238"/>
      <c r="C70" s="244"/>
      <c r="D70" s="242" t="s">
        <v>629</v>
      </c>
      <c r="E70" s="242"/>
      <c r="F70" s="242"/>
      <c r="G70" s="242"/>
      <c r="H70" s="242"/>
      <c r="I70" s="242"/>
      <c r="J70" s="242"/>
      <c r="K70" s="240"/>
    </row>
    <row r="71" s="1" customFormat="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="1" customFormat="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="1" customFormat="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="1" customFormat="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="1" customFormat="1" ht="45" customHeight="1">
      <c r="B75" s="257"/>
      <c r="C75" s="258" t="s">
        <v>630</v>
      </c>
      <c r="D75" s="258"/>
      <c r="E75" s="258"/>
      <c r="F75" s="258"/>
      <c r="G75" s="258"/>
      <c r="H75" s="258"/>
      <c r="I75" s="258"/>
      <c r="J75" s="258"/>
      <c r="K75" s="259"/>
    </row>
    <row r="76" s="1" customFormat="1" ht="17.25" customHeight="1">
      <c r="B76" s="257"/>
      <c r="C76" s="260" t="s">
        <v>631</v>
      </c>
      <c r="D76" s="260"/>
      <c r="E76" s="260"/>
      <c r="F76" s="260" t="s">
        <v>632</v>
      </c>
      <c r="G76" s="261"/>
      <c r="H76" s="260" t="s">
        <v>59</v>
      </c>
      <c r="I76" s="260" t="s">
        <v>62</v>
      </c>
      <c r="J76" s="260" t="s">
        <v>633</v>
      </c>
      <c r="K76" s="259"/>
    </row>
    <row r="77" s="1" customFormat="1" ht="17.25" customHeight="1">
      <c r="B77" s="257"/>
      <c r="C77" s="262" t="s">
        <v>634</v>
      </c>
      <c r="D77" s="262"/>
      <c r="E77" s="262"/>
      <c r="F77" s="263" t="s">
        <v>635</v>
      </c>
      <c r="G77" s="264"/>
      <c r="H77" s="262"/>
      <c r="I77" s="262"/>
      <c r="J77" s="262" t="s">
        <v>636</v>
      </c>
      <c r="K77" s="259"/>
    </row>
    <row r="78" s="1" customFormat="1" ht="5.25" customHeight="1">
      <c r="B78" s="257"/>
      <c r="C78" s="265"/>
      <c r="D78" s="265"/>
      <c r="E78" s="265"/>
      <c r="F78" s="265"/>
      <c r="G78" s="266"/>
      <c r="H78" s="265"/>
      <c r="I78" s="265"/>
      <c r="J78" s="265"/>
      <c r="K78" s="259"/>
    </row>
    <row r="79" s="1" customFormat="1" ht="15" customHeight="1">
      <c r="B79" s="257"/>
      <c r="C79" s="245" t="s">
        <v>58</v>
      </c>
      <c r="D79" s="267"/>
      <c r="E79" s="267"/>
      <c r="F79" s="268" t="s">
        <v>637</v>
      </c>
      <c r="G79" s="269"/>
      <c r="H79" s="245" t="s">
        <v>638</v>
      </c>
      <c r="I79" s="245" t="s">
        <v>639</v>
      </c>
      <c r="J79" s="245">
        <v>20</v>
      </c>
      <c r="K79" s="259"/>
    </row>
    <row r="80" s="1" customFormat="1" ht="15" customHeight="1">
      <c r="B80" s="257"/>
      <c r="C80" s="245" t="s">
        <v>640</v>
      </c>
      <c r="D80" s="245"/>
      <c r="E80" s="245"/>
      <c r="F80" s="268" t="s">
        <v>637</v>
      </c>
      <c r="G80" s="269"/>
      <c r="H80" s="245" t="s">
        <v>641</v>
      </c>
      <c r="I80" s="245" t="s">
        <v>639</v>
      </c>
      <c r="J80" s="245">
        <v>120</v>
      </c>
      <c r="K80" s="259"/>
    </row>
    <row r="81" s="1" customFormat="1" ht="15" customHeight="1">
      <c r="B81" s="270"/>
      <c r="C81" s="245" t="s">
        <v>642</v>
      </c>
      <c r="D81" s="245"/>
      <c r="E81" s="245"/>
      <c r="F81" s="268" t="s">
        <v>643</v>
      </c>
      <c r="G81" s="269"/>
      <c r="H81" s="245" t="s">
        <v>644</v>
      </c>
      <c r="I81" s="245" t="s">
        <v>639</v>
      </c>
      <c r="J81" s="245">
        <v>50</v>
      </c>
      <c r="K81" s="259"/>
    </row>
    <row r="82" s="1" customFormat="1" ht="15" customHeight="1">
      <c r="B82" s="270"/>
      <c r="C82" s="245" t="s">
        <v>645</v>
      </c>
      <c r="D82" s="245"/>
      <c r="E82" s="245"/>
      <c r="F82" s="268" t="s">
        <v>637</v>
      </c>
      <c r="G82" s="269"/>
      <c r="H82" s="245" t="s">
        <v>646</v>
      </c>
      <c r="I82" s="245" t="s">
        <v>647</v>
      </c>
      <c r="J82" s="245"/>
      <c r="K82" s="259"/>
    </row>
    <row r="83" s="1" customFormat="1" ht="15" customHeight="1">
      <c r="B83" s="270"/>
      <c r="C83" s="271" t="s">
        <v>648</v>
      </c>
      <c r="D83" s="271"/>
      <c r="E83" s="271"/>
      <c r="F83" s="272" t="s">
        <v>643</v>
      </c>
      <c r="G83" s="271"/>
      <c r="H83" s="271" t="s">
        <v>649</v>
      </c>
      <c r="I83" s="271" t="s">
        <v>639</v>
      </c>
      <c r="J83" s="271">
        <v>15</v>
      </c>
      <c r="K83" s="259"/>
    </row>
    <row r="84" s="1" customFormat="1" ht="15" customHeight="1">
      <c r="B84" s="270"/>
      <c r="C84" s="271" t="s">
        <v>650</v>
      </c>
      <c r="D84" s="271"/>
      <c r="E84" s="271"/>
      <c r="F84" s="272" t="s">
        <v>643</v>
      </c>
      <c r="G84" s="271"/>
      <c r="H84" s="271" t="s">
        <v>651</v>
      </c>
      <c r="I84" s="271" t="s">
        <v>639</v>
      </c>
      <c r="J84" s="271">
        <v>15</v>
      </c>
      <c r="K84" s="259"/>
    </row>
    <row r="85" s="1" customFormat="1" ht="15" customHeight="1">
      <c r="B85" s="270"/>
      <c r="C85" s="271" t="s">
        <v>652</v>
      </c>
      <c r="D85" s="271"/>
      <c r="E85" s="271"/>
      <c r="F85" s="272" t="s">
        <v>643</v>
      </c>
      <c r="G85" s="271"/>
      <c r="H85" s="271" t="s">
        <v>653</v>
      </c>
      <c r="I85" s="271" t="s">
        <v>639</v>
      </c>
      <c r="J85" s="271">
        <v>20</v>
      </c>
      <c r="K85" s="259"/>
    </row>
    <row r="86" s="1" customFormat="1" ht="15" customHeight="1">
      <c r="B86" s="270"/>
      <c r="C86" s="271" t="s">
        <v>654</v>
      </c>
      <c r="D86" s="271"/>
      <c r="E86" s="271"/>
      <c r="F86" s="272" t="s">
        <v>643</v>
      </c>
      <c r="G86" s="271"/>
      <c r="H86" s="271" t="s">
        <v>655</v>
      </c>
      <c r="I86" s="271" t="s">
        <v>639</v>
      </c>
      <c r="J86" s="271">
        <v>20</v>
      </c>
      <c r="K86" s="259"/>
    </row>
    <row r="87" s="1" customFormat="1" ht="15" customHeight="1">
      <c r="B87" s="270"/>
      <c r="C87" s="245" t="s">
        <v>656</v>
      </c>
      <c r="D87" s="245"/>
      <c r="E87" s="245"/>
      <c r="F87" s="268" t="s">
        <v>643</v>
      </c>
      <c r="G87" s="269"/>
      <c r="H87" s="245" t="s">
        <v>657</v>
      </c>
      <c r="I87" s="245" t="s">
        <v>639</v>
      </c>
      <c r="J87" s="245">
        <v>50</v>
      </c>
      <c r="K87" s="259"/>
    </row>
    <row r="88" s="1" customFormat="1" ht="15" customHeight="1">
      <c r="B88" s="270"/>
      <c r="C88" s="245" t="s">
        <v>658</v>
      </c>
      <c r="D88" s="245"/>
      <c r="E88" s="245"/>
      <c r="F88" s="268" t="s">
        <v>643</v>
      </c>
      <c r="G88" s="269"/>
      <c r="H88" s="245" t="s">
        <v>659</v>
      </c>
      <c r="I88" s="245" t="s">
        <v>639</v>
      </c>
      <c r="J88" s="245">
        <v>20</v>
      </c>
      <c r="K88" s="259"/>
    </row>
    <row r="89" s="1" customFormat="1" ht="15" customHeight="1">
      <c r="B89" s="270"/>
      <c r="C89" s="245" t="s">
        <v>660</v>
      </c>
      <c r="D89" s="245"/>
      <c r="E89" s="245"/>
      <c r="F89" s="268" t="s">
        <v>643</v>
      </c>
      <c r="G89" s="269"/>
      <c r="H89" s="245" t="s">
        <v>661</v>
      </c>
      <c r="I89" s="245" t="s">
        <v>639</v>
      </c>
      <c r="J89" s="245">
        <v>20</v>
      </c>
      <c r="K89" s="259"/>
    </row>
    <row r="90" s="1" customFormat="1" ht="15" customHeight="1">
      <c r="B90" s="270"/>
      <c r="C90" s="245" t="s">
        <v>662</v>
      </c>
      <c r="D90" s="245"/>
      <c r="E90" s="245"/>
      <c r="F90" s="268" t="s">
        <v>643</v>
      </c>
      <c r="G90" s="269"/>
      <c r="H90" s="245" t="s">
        <v>663</v>
      </c>
      <c r="I90" s="245" t="s">
        <v>639</v>
      </c>
      <c r="J90" s="245">
        <v>50</v>
      </c>
      <c r="K90" s="259"/>
    </row>
    <row r="91" s="1" customFormat="1" ht="15" customHeight="1">
      <c r="B91" s="270"/>
      <c r="C91" s="245" t="s">
        <v>664</v>
      </c>
      <c r="D91" s="245"/>
      <c r="E91" s="245"/>
      <c r="F91" s="268" t="s">
        <v>643</v>
      </c>
      <c r="G91" s="269"/>
      <c r="H91" s="245" t="s">
        <v>664</v>
      </c>
      <c r="I91" s="245" t="s">
        <v>639</v>
      </c>
      <c r="J91" s="245">
        <v>50</v>
      </c>
      <c r="K91" s="259"/>
    </row>
    <row r="92" s="1" customFormat="1" ht="15" customHeight="1">
      <c r="B92" s="270"/>
      <c r="C92" s="245" t="s">
        <v>665</v>
      </c>
      <c r="D92" s="245"/>
      <c r="E92" s="245"/>
      <c r="F92" s="268" t="s">
        <v>643</v>
      </c>
      <c r="G92" s="269"/>
      <c r="H92" s="245" t="s">
        <v>666</v>
      </c>
      <c r="I92" s="245" t="s">
        <v>639</v>
      </c>
      <c r="J92" s="245">
        <v>255</v>
      </c>
      <c r="K92" s="259"/>
    </row>
    <row r="93" s="1" customFormat="1" ht="15" customHeight="1">
      <c r="B93" s="270"/>
      <c r="C93" s="245" t="s">
        <v>667</v>
      </c>
      <c r="D93" s="245"/>
      <c r="E93" s="245"/>
      <c r="F93" s="268" t="s">
        <v>637</v>
      </c>
      <c r="G93" s="269"/>
      <c r="H93" s="245" t="s">
        <v>668</v>
      </c>
      <c r="I93" s="245" t="s">
        <v>669</v>
      </c>
      <c r="J93" s="245"/>
      <c r="K93" s="259"/>
    </row>
    <row r="94" s="1" customFormat="1" ht="15" customHeight="1">
      <c r="B94" s="270"/>
      <c r="C94" s="245" t="s">
        <v>670</v>
      </c>
      <c r="D94" s="245"/>
      <c r="E94" s="245"/>
      <c r="F94" s="268" t="s">
        <v>637</v>
      </c>
      <c r="G94" s="269"/>
      <c r="H94" s="245" t="s">
        <v>671</v>
      </c>
      <c r="I94" s="245" t="s">
        <v>672</v>
      </c>
      <c r="J94" s="245"/>
      <c r="K94" s="259"/>
    </row>
    <row r="95" s="1" customFormat="1" ht="15" customHeight="1">
      <c r="B95" s="270"/>
      <c r="C95" s="245" t="s">
        <v>673</v>
      </c>
      <c r="D95" s="245"/>
      <c r="E95" s="245"/>
      <c r="F95" s="268" t="s">
        <v>637</v>
      </c>
      <c r="G95" s="269"/>
      <c r="H95" s="245" t="s">
        <v>673</v>
      </c>
      <c r="I95" s="245" t="s">
        <v>672</v>
      </c>
      <c r="J95" s="245"/>
      <c r="K95" s="259"/>
    </row>
    <row r="96" s="1" customFormat="1" ht="15" customHeight="1">
      <c r="B96" s="270"/>
      <c r="C96" s="245" t="s">
        <v>43</v>
      </c>
      <c r="D96" s="245"/>
      <c r="E96" s="245"/>
      <c r="F96" s="268" t="s">
        <v>637</v>
      </c>
      <c r="G96" s="269"/>
      <c r="H96" s="245" t="s">
        <v>674</v>
      </c>
      <c r="I96" s="245" t="s">
        <v>672</v>
      </c>
      <c r="J96" s="245"/>
      <c r="K96" s="259"/>
    </row>
    <row r="97" s="1" customFormat="1" ht="15" customHeight="1">
      <c r="B97" s="270"/>
      <c r="C97" s="245" t="s">
        <v>53</v>
      </c>
      <c r="D97" s="245"/>
      <c r="E97" s="245"/>
      <c r="F97" s="268" t="s">
        <v>637</v>
      </c>
      <c r="G97" s="269"/>
      <c r="H97" s="245" t="s">
        <v>675</v>
      </c>
      <c r="I97" s="245" t="s">
        <v>672</v>
      </c>
      <c r="J97" s="245"/>
      <c r="K97" s="259"/>
    </row>
    <row r="98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="1" customFormat="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="1" customFormat="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="1" customFormat="1" ht="45" customHeight="1">
      <c r="B102" s="257"/>
      <c r="C102" s="258" t="s">
        <v>676</v>
      </c>
      <c r="D102" s="258"/>
      <c r="E102" s="258"/>
      <c r="F102" s="258"/>
      <c r="G102" s="258"/>
      <c r="H102" s="258"/>
      <c r="I102" s="258"/>
      <c r="J102" s="258"/>
      <c r="K102" s="259"/>
    </row>
    <row r="103" s="1" customFormat="1" ht="17.25" customHeight="1">
      <c r="B103" s="257"/>
      <c r="C103" s="260" t="s">
        <v>631</v>
      </c>
      <c r="D103" s="260"/>
      <c r="E103" s="260"/>
      <c r="F103" s="260" t="s">
        <v>632</v>
      </c>
      <c r="G103" s="261"/>
      <c r="H103" s="260" t="s">
        <v>59</v>
      </c>
      <c r="I103" s="260" t="s">
        <v>62</v>
      </c>
      <c r="J103" s="260" t="s">
        <v>633</v>
      </c>
      <c r="K103" s="259"/>
    </row>
    <row r="104" s="1" customFormat="1" ht="17.25" customHeight="1">
      <c r="B104" s="257"/>
      <c r="C104" s="262" t="s">
        <v>634</v>
      </c>
      <c r="D104" s="262"/>
      <c r="E104" s="262"/>
      <c r="F104" s="263" t="s">
        <v>635</v>
      </c>
      <c r="G104" s="264"/>
      <c r="H104" s="262"/>
      <c r="I104" s="262"/>
      <c r="J104" s="262" t="s">
        <v>636</v>
      </c>
      <c r="K104" s="259"/>
    </row>
    <row r="105" s="1" customFormat="1" ht="5.25" customHeight="1">
      <c r="B105" s="257"/>
      <c r="C105" s="260"/>
      <c r="D105" s="260"/>
      <c r="E105" s="260"/>
      <c r="F105" s="260"/>
      <c r="G105" s="278"/>
      <c r="H105" s="260"/>
      <c r="I105" s="260"/>
      <c r="J105" s="260"/>
      <c r="K105" s="259"/>
    </row>
    <row r="106" s="1" customFormat="1" ht="15" customHeight="1">
      <c r="B106" s="257"/>
      <c r="C106" s="245" t="s">
        <v>58</v>
      </c>
      <c r="D106" s="267"/>
      <c r="E106" s="267"/>
      <c r="F106" s="268" t="s">
        <v>637</v>
      </c>
      <c r="G106" s="245"/>
      <c r="H106" s="245" t="s">
        <v>677</v>
      </c>
      <c r="I106" s="245" t="s">
        <v>639</v>
      </c>
      <c r="J106" s="245">
        <v>20</v>
      </c>
      <c r="K106" s="259"/>
    </row>
    <row r="107" s="1" customFormat="1" ht="15" customHeight="1">
      <c r="B107" s="257"/>
      <c r="C107" s="245" t="s">
        <v>640</v>
      </c>
      <c r="D107" s="245"/>
      <c r="E107" s="245"/>
      <c r="F107" s="268" t="s">
        <v>637</v>
      </c>
      <c r="G107" s="245"/>
      <c r="H107" s="245" t="s">
        <v>677</v>
      </c>
      <c r="I107" s="245" t="s">
        <v>639</v>
      </c>
      <c r="J107" s="245">
        <v>120</v>
      </c>
      <c r="K107" s="259"/>
    </row>
    <row r="108" s="1" customFormat="1" ht="15" customHeight="1">
      <c r="B108" s="270"/>
      <c r="C108" s="245" t="s">
        <v>642</v>
      </c>
      <c r="D108" s="245"/>
      <c r="E108" s="245"/>
      <c r="F108" s="268" t="s">
        <v>643</v>
      </c>
      <c r="G108" s="245"/>
      <c r="H108" s="245" t="s">
        <v>677</v>
      </c>
      <c r="I108" s="245" t="s">
        <v>639</v>
      </c>
      <c r="J108" s="245">
        <v>50</v>
      </c>
      <c r="K108" s="259"/>
    </row>
    <row r="109" s="1" customFormat="1" ht="15" customHeight="1">
      <c r="B109" s="270"/>
      <c r="C109" s="245" t="s">
        <v>645</v>
      </c>
      <c r="D109" s="245"/>
      <c r="E109" s="245"/>
      <c r="F109" s="268" t="s">
        <v>637</v>
      </c>
      <c r="G109" s="245"/>
      <c r="H109" s="245" t="s">
        <v>677</v>
      </c>
      <c r="I109" s="245" t="s">
        <v>647</v>
      </c>
      <c r="J109" s="245"/>
      <c r="K109" s="259"/>
    </row>
    <row r="110" s="1" customFormat="1" ht="15" customHeight="1">
      <c r="B110" s="270"/>
      <c r="C110" s="245" t="s">
        <v>656</v>
      </c>
      <c r="D110" s="245"/>
      <c r="E110" s="245"/>
      <c r="F110" s="268" t="s">
        <v>643</v>
      </c>
      <c r="G110" s="245"/>
      <c r="H110" s="245" t="s">
        <v>677</v>
      </c>
      <c r="I110" s="245" t="s">
        <v>639</v>
      </c>
      <c r="J110" s="245">
        <v>50</v>
      </c>
      <c r="K110" s="259"/>
    </row>
    <row r="111" s="1" customFormat="1" ht="15" customHeight="1">
      <c r="B111" s="270"/>
      <c r="C111" s="245" t="s">
        <v>664</v>
      </c>
      <c r="D111" s="245"/>
      <c r="E111" s="245"/>
      <c r="F111" s="268" t="s">
        <v>643</v>
      </c>
      <c r="G111" s="245"/>
      <c r="H111" s="245" t="s">
        <v>677</v>
      </c>
      <c r="I111" s="245" t="s">
        <v>639</v>
      </c>
      <c r="J111" s="245">
        <v>50</v>
      </c>
      <c r="K111" s="259"/>
    </row>
    <row r="112" s="1" customFormat="1" ht="15" customHeight="1">
      <c r="B112" s="270"/>
      <c r="C112" s="245" t="s">
        <v>662</v>
      </c>
      <c r="D112" s="245"/>
      <c r="E112" s="245"/>
      <c r="F112" s="268" t="s">
        <v>643</v>
      </c>
      <c r="G112" s="245"/>
      <c r="H112" s="245" t="s">
        <v>677</v>
      </c>
      <c r="I112" s="245" t="s">
        <v>639</v>
      </c>
      <c r="J112" s="245">
        <v>50</v>
      </c>
      <c r="K112" s="259"/>
    </row>
    <row r="113" s="1" customFormat="1" ht="15" customHeight="1">
      <c r="B113" s="270"/>
      <c r="C113" s="245" t="s">
        <v>58</v>
      </c>
      <c r="D113" s="245"/>
      <c r="E113" s="245"/>
      <c r="F113" s="268" t="s">
        <v>637</v>
      </c>
      <c r="G113" s="245"/>
      <c r="H113" s="245" t="s">
        <v>678</v>
      </c>
      <c r="I113" s="245" t="s">
        <v>639</v>
      </c>
      <c r="J113" s="245">
        <v>20</v>
      </c>
      <c r="K113" s="259"/>
    </row>
    <row r="114" s="1" customFormat="1" ht="15" customHeight="1">
      <c r="B114" s="270"/>
      <c r="C114" s="245" t="s">
        <v>679</v>
      </c>
      <c r="D114" s="245"/>
      <c r="E114" s="245"/>
      <c r="F114" s="268" t="s">
        <v>637</v>
      </c>
      <c r="G114" s="245"/>
      <c r="H114" s="245" t="s">
        <v>680</v>
      </c>
      <c r="I114" s="245" t="s">
        <v>639</v>
      </c>
      <c r="J114" s="245">
        <v>120</v>
      </c>
      <c r="K114" s="259"/>
    </row>
    <row r="115" s="1" customFormat="1" ht="15" customHeight="1">
      <c r="B115" s="270"/>
      <c r="C115" s="245" t="s">
        <v>43</v>
      </c>
      <c r="D115" s="245"/>
      <c r="E115" s="245"/>
      <c r="F115" s="268" t="s">
        <v>637</v>
      </c>
      <c r="G115" s="245"/>
      <c r="H115" s="245" t="s">
        <v>681</v>
      </c>
      <c r="I115" s="245" t="s">
        <v>672</v>
      </c>
      <c r="J115" s="245"/>
      <c r="K115" s="259"/>
    </row>
    <row r="116" s="1" customFormat="1" ht="15" customHeight="1">
      <c r="B116" s="270"/>
      <c r="C116" s="245" t="s">
        <v>53</v>
      </c>
      <c r="D116" s="245"/>
      <c r="E116" s="245"/>
      <c r="F116" s="268" t="s">
        <v>637</v>
      </c>
      <c r="G116" s="245"/>
      <c r="H116" s="245" t="s">
        <v>682</v>
      </c>
      <c r="I116" s="245" t="s">
        <v>672</v>
      </c>
      <c r="J116" s="245"/>
      <c r="K116" s="259"/>
    </row>
    <row r="117" s="1" customFormat="1" ht="15" customHeight="1">
      <c r="B117" s="270"/>
      <c r="C117" s="245" t="s">
        <v>62</v>
      </c>
      <c r="D117" s="245"/>
      <c r="E117" s="245"/>
      <c r="F117" s="268" t="s">
        <v>637</v>
      </c>
      <c r="G117" s="245"/>
      <c r="H117" s="245" t="s">
        <v>683</v>
      </c>
      <c r="I117" s="245" t="s">
        <v>684</v>
      </c>
      <c r="J117" s="245"/>
      <c r="K117" s="259"/>
    </row>
    <row r="118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="1" customFormat="1" ht="18.75" customHeight="1">
      <c r="B119" s="280"/>
      <c r="C119" s="281"/>
      <c r="D119" s="281"/>
      <c r="E119" s="281"/>
      <c r="F119" s="282"/>
      <c r="G119" s="281"/>
      <c r="H119" s="281"/>
      <c r="I119" s="281"/>
      <c r="J119" s="281"/>
      <c r="K119" s="280"/>
    </row>
    <row r="120" s="1" customFormat="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="1" customFormat="1" ht="45" customHeight="1">
      <c r="B122" s="286"/>
      <c r="C122" s="236" t="s">
        <v>685</v>
      </c>
      <c r="D122" s="236"/>
      <c r="E122" s="236"/>
      <c r="F122" s="236"/>
      <c r="G122" s="236"/>
      <c r="H122" s="236"/>
      <c r="I122" s="236"/>
      <c r="J122" s="236"/>
      <c r="K122" s="287"/>
    </row>
    <row r="123" s="1" customFormat="1" ht="17.25" customHeight="1">
      <c r="B123" s="288"/>
      <c r="C123" s="260" t="s">
        <v>631</v>
      </c>
      <c r="D123" s="260"/>
      <c r="E123" s="260"/>
      <c r="F123" s="260" t="s">
        <v>632</v>
      </c>
      <c r="G123" s="261"/>
      <c r="H123" s="260" t="s">
        <v>59</v>
      </c>
      <c r="I123" s="260" t="s">
        <v>62</v>
      </c>
      <c r="J123" s="260" t="s">
        <v>633</v>
      </c>
      <c r="K123" s="289"/>
    </row>
    <row r="124" s="1" customFormat="1" ht="17.25" customHeight="1">
      <c r="B124" s="288"/>
      <c r="C124" s="262" t="s">
        <v>634</v>
      </c>
      <c r="D124" s="262"/>
      <c r="E124" s="262"/>
      <c r="F124" s="263" t="s">
        <v>635</v>
      </c>
      <c r="G124" s="264"/>
      <c r="H124" s="262"/>
      <c r="I124" s="262"/>
      <c r="J124" s="262" t="s">
        <v>636</v>
      </c>
      <c r="K124" s="289"/>
    </row>
    <row r="125" s="1" customFormat="1" ht="5.25" customHeight="1">
      <c r="B125" s="290"/>
      <c r="C125" s="265"/>
      <c r="D125" s="265"/>
      <c r="E125" s="265"/>
      <c r="F125" s="265"/>
      <c r="G125" s="291"/>
      <c r="H125" s="265"/>
      <c r="I125" s="265"/>
      <c r="J125" s="265"/>
      <c r="K125" s="292"/>
    </row>
    <row r="126" s="1" customFormat="1" ht="15" customHeight="1">
      <c r="B126" s="290"/>
      <c r="C126" s="245" t="s">
        <v>640</v>
      </c>
      <c r="D126" s="267"/>
      <c r="E126" s="267"/>
      <c r="F126" s="268" t="s">
        <v>637</v>
      </c>
      <c r="G126" s="245"/>
      <c r="H126" s="245" t="s">
        <v>677</v>
      </c>
      <c r="I126" s="245" t="s">
        <v>639</v>
      </c>
      <c r="J126" s="245">
        <v>120</v>
      </c>
      <c r="K126" s="293"/>
    </row>
    <row r="127" s="1" customFormat="1" ht="15" customHeight="1">
      <c r="B127" s="290"/>
      <c r="C127" s="245" t="s">
        <v>686</v>
      </c>
      <c r="D127" s="245"/>
      <c r="E127" s="245"/>
      <c r="F127" s="268" t="s">
        <v>637</v>
      </c>
      <c r="G127" s="245"/>
      <c r="H127" s="245" t="s">
        <v>687</v>
      </c>
      <c r="I127" s="245" t="s">
        <v>639</v>
      </c>
      <c r="J127" s="245" t="s">
        <v>688</v>
      </c>
      <c r="K127" s="293"/>
    </row>
    <row r="128" s="1" customFormat="1" ht="15" customHeight="1">
      <c r="B128" s="290"/>
      <c r="C128" s="245" t="s">
        <v>585</v>
      </c>
      <c r="D128" s="245"/>
      <c r="E128" s="245"/>
      <c r="F128" s="268" t="s">
        <v>637</v>
      </c>
      <c r="G128" s="245"/>
      <c r="H128" s="245" t="s">
        <v>689</v>
      </c>
      <c r="I128" s="245" t="s">
        <v>639</v>
      </c>
      <c r="J128" s="245" t="s">
        <v>688</v>
      </c>
      <c r="K128" s="293"/>
    </row>
    <row r="129" s="1" customFormat="1" ht="15" customHeight="1">
      <c r="B129" s="290"/>
      <c r="C129" s="245" t="s">
        <v>648</v>
      </c>
      <c r="D129" s="245"/>
      <c r="E129" s="245"/>
      <c r="F129" s="268" t="s">
        <v>643</v>
      </c>
      <c r="G129" s="245"/>
      <c r="H129" s="245" t="s">
        <v>649</v>
      </c>
      <c r="I129" s="245" t="s">
        <v>639</v>
      </c>
      <c r="J129" s="245">
        <v>15</v>
      </c>
      <c r="K129" s="293"/>
    </row>
    <row r="130" s="1" customFormat="1" ht="15" customHeight="1">
      <c r="B130" s="290"/>
      <c r="C130" s="271" t="s">
        <v>650</v>
      </c>
      <c r="D130" s="271"/>
      <c r="E130" s="271"/>
      <c r="F130" s="272" t="s">
        <v>643</v>
      </c>
      <c r="G130" s="271"/>
      <c r="H130" s="271" t="s">
        <v>651</v>
      </c>
      <c r="I130" s="271" t="s">
        <v>639</v>
      </c>
      <c r="J130" s="271">
        <v>15</v>
      </c>
      <c r="K130" s="293"/>
    </row>
    <row r="131" s="1" customFormat="1" ht="15" customHeight="1">
      <c r="B131" s="290"/>
      <c r="C131" s="271" t="s">
        <v>652</v>
      </c>
      <c r="D131" s="271"/>
      <c r="E131" s="271"/>
      <c r="F131" s="272" t="s">
        <v>643</v>
      </c>
      <c r="G131" s="271"/>
      <c r="H131" s="271" t="s">
        <v>653</v>
      </c>
      <c r="I131" s="271" t="s">
        <v>639</v>
      </c>
      <c r="J131" s="271">
        <v>20</v>
      </c>
      <c r="K131" s="293"/>
    </row>
    <row r="132" s="1" customFormat="1" ht="15" customHeight="1">
      <c r="B132" s="290"/>
      <c r="C132" s="271" t="s">
        <v>654</v>
      </c>
      <c r="D132" s="271"/>
      <c r="E132" s="271"/>
      <c r="F132" s="272" t="s">
        <v>643</v>
      </c>
      <c r="G132" s="271"/>
      <c r="H132" s="271" t="s">
        <v>655</v>
      </c>
      <c r="I132" s="271" t="s">
        <v>639</v>
      </c>
      <c r="J132" s="271">
        <v>20</v>
      </c>
      <c r="K132" s="293"/>
    </row>
    <row r="133" s="1" customFormat="1" ht="15" customHeight="1">
      <c r="B133" s="290"/>
      <c r="C133" s="245" t="s">
        <v>642</v>
      </c>
      <c r="D133" s="245"/>
      <c r="E133" s="245"/>
      <c r="F133" s="268" t="s">
        <v>643</v>
      </c>
      <c r="G133" s="245"/>
      <c r="H133" s="245" t="s">
        <v>677</v>
      </c>
      <c r="I133" s="245" t="s">
        <v>639</v>
      </c>
      <c r="J133" s="245">
        <v>50</v>
      </c>
      <c r="K133" s="293"/>
    </row>
    <row r="134" s="1" customFormat="1" ht="15" customHeight="1">
      <c r="B134" s="290"/>
      <c r="C134" s="245" t="s">
        <v>656</v>
      </c>
      <c r="D134" s="245"/>
      <c r="E134" s="245"/>
      <c r="F134" s="268" t="s">
        <v>643</v>
      </c>
      <c r="G134" s="245"/>
      <c r="H134" s="245" t="s">
        <v>677</v>
      </c>
      <c r="I134" s="245" t="s">
        <v>639</v>
      </c>
      <c r="J134" s="245">
        <v>50</v>
      </c>
      <c r="K134" s="293"/>
    </row>
    <row r="135" s="1" customFormat="1" ht="15" customHeight="1">
      <c r="B135" s="290"/>
      <c r="C135" s="245" t="s">
        <v>662</v>
      </c>
      <c r="D135" s="245"/>
      <c r="E135" s="245"/>
      <c r="F135" s="268" t="s">
        <v>643</v>
      </c>
      <c r="G135" s="245"/>
      <c r="H135" s="245" t="s">
        <v>677</v>
      </c>
      <c r="I135" s="245" t="s">
        <v>639</v>
      </c>
      <c r="J135" s="245">
        <v>50</v>
      </c>
      <c r="K135" s="293"/>
    </row>
    <row r="136" s="1" customFormat="1" ht="15" customHeight="1">
      <c r="B136" s="290"/>
      <c r="C136" s="245" t="s">
        <v>664</v>
      </c>
      <c r="D136" s="245"/>
      <c r="E136" s="245"/>
      <c r="F136" s="268" t="s">
        <v>643</v>
      </c>
      <c r="G136" s="245"/>
      <c r="H136" s="245" t="s">
        <v>677</v>
      </c>
      <c r="I136" s="245" t="s">
        <v>639</v>
      </c>
      <c r="J136" s="245">
        <v>50</v>
      </c>
      <c r="K136" s="293"/>
    </row>
    <row r="137" s="1" customFormat="1" ht="15" customHeight="1">
      <c r="B137" s="290"/>
      <c r="C137" s="245" t="s">
        <v>665</v>
      </c>
      <c r="D137" s="245"/>
      <c r="E137" s="245"/>
      <c r="F137" s="268" t="s">
        <v>643</v>
      </c>
      <c r="G137" s="245"/>
      <c r="H137" s="245" t="s">
        <v>690</v>
      </c>
      <c r="I137" s="245" t="s">
        <v>639</v>
      </c>
      <c r="J137" s="245">
        <v>255</v>
      </c>
      <c r="K137" s="293"/>
    </row>
    <row r="138" s="1" customFormat="1" ht="15" customHeight="1">
      <c r="B138" s="290"/>
      <c r="C138" s="245" t="s">
        <v>667</v>
      </c>
      <c r="D138" s="245"/>
      <c r="E138" s="245"/>
      <c r="F138" s="268" t="s">
        <v>637</v>
      </c>
      <c r="G138" s="245"/>
      <c r="H138" s="245" t="s">
        <v>691</v>
      </c>
      <c r="I138" s="245" t="s">
        <v>669</v>
      </c>
      <c r="J138" s="245"/>
      <c r="K138" s="293"/>
    </row>
    <row r="139" s="1" customFormat="1" ht="15" customHeight="1">
      <c r="B139" s="290"/>
      <c r="C139" s="245" t="s">
        <v>670</v>
      </c>
      <c r="D139" s="245"/>
      <c r="E139" s="245"/>
      <c r="F139" s="268" t="s">
        <v>637</v>
      </c>
      <c r="G139" s="245"/>
      <c r="H139" s="245" t="s">
        <v>692</v>
      </c>
      <c r="I139" s="245" t="s">
        <v>672</v>
      </c>
      <c r="J139" s="245"/>
      <c r="K139" s="293"/>
    </row>
    <row r="140" s="1" customFormat="1" ht="15" customHeight="1">
      <c r="B140" s="290"/>
      <c r="C140" s="245" t="s">
        <v>673</v>
      </c>
      <c r="D140" s="245"/>
      <c r="E140" s="245"/>
      <c r="F140" s="268" t="s">
        <v>637</v>
      </c>
      <c r="G140" s="245"/>
      <c r="H140" s="245" t="s">
        <v>673</v>
      </c>
      <c r="I140" s="245" t="s">
        <v>672</v>
      </c>
      <c r="J140" s="245"/>
      <c r="K140" s="293"/>
    </row>
    <row r="141" s="1" customFormat="1" ht="15" customHeight="1">
      <c r="B141" s="290"/>
      <c r="C141" s="245" t="s">
        <v>43</v>
      </c>
      <c r="D141" s="245"/>
      <c r="E141" s="245"/>
      <c r="F141" s="268" t="s">
        <v>637</v>
      </c>
      <c r="G141" s="245"/>
      <c r="H141" s="245" t="s">
        <v>693</v>
      </c>
      <c r="I141" s="245" t="s">
        <v>672</v>
      </c>
      <c r="J141" s="245"/>
      <c r="K141" s="293"/>
    </row>
    <row r="142" s="1" customFormat="1" ht="15" customHeight="1">
      <c r="B142" s="290"/>
      <c r="C142" s="245" t="s">
        <v>694</v>
      </c>
      <c r="D142" s="245"/>
      <c r="E142" s="245"/>
      <c r="F142" s="268" t="s">
        <v>637</v>
      </c>
      <c r="G142" s="245"/>
      <c r="H142" s="245" t="s">
        <v>695</v>
      </c>
      <c r="I142" s="245" t="s">
        <v>672</v>
      </c>
      <c r="J142" s="245"/>
      <c r="K142" s="293"/>
    </row>
    <row r="143" s="1" customFormat="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="1" customFormat="1" ht="18.75" customHeight="1">
      <c r="B144" s="281"/>
      <c r="C144" s="281"/>
      <c r="D144" s="281"/>
      <c r="E144" s="281"/>
      <c r="F144" s="282"/>
      <c r="G144" s="281"/>
      <c r="H144" s="281"/>
      <c r="I144" s="281"/>
      <c r="J144" s="281"/>
      <c r="K144" s="281"/>
    </row>
    <row r="145" s="1" customFormat="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="1" customFormat="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="1" customFormat="1" ht="45" customHeight="1">
      <c r="B147" s="257"/>
      <c r="C147" s="258" t="s">
        <v>696</v>
      </c>
      <c r="D147" s="258"/>
      <c r="E147" s="258"/>
      <c r="F147" s="258"/>
      <c r="G147" s="258"/>
      <c r="H147" s="258"/>
      <c r="I147" s="258"/>
      <c r="J147" s="258"/>
      <c r="K147" s="259"/>
    </row>
    <row r="148" s="1" customFormat="1" ht="17.25" customHeight="1">
      <c r="B148" s="257"/>
      <c r="C148" s="260" t="s">
        <v>631</v>
      </c>
      <c r="D148" s="260"/>
      <c r="E148" s="260"/>
      <c r="F148" s="260" t="s">
        <v>632</v>
      </c>
      <c r="G148" s="261"/>
      <c r="H148" s="260" t="s">
        <v>59</v>
      </c>
      <c r="I148" s="260" t="s">
        <v>62</v>
      </c>
      <c r="J148" s="260" t="s">
        <v>633</v>
      </c>
      <c r="K148" s="259"/>
    </row>
    <row r="149" s="1" customFormat="1" ht="17.25" customHeight="1">
      <c r="B149" s="257"/>
      <c r="C149" s="262" t="s">
        <v>634</v>
      </c>
      <c r="D149" s="262"/>
      <c r="E149" s="262"/>
      <c r="F149" s="263" t="s">
        <v>635</v>
      </c>
      <c r="G149" s="264"/>
      <c r="H149" s="262"/>
      <c r="I149" s="262"/>
      <c r="J149" s="262" t="s">
        <v>636</v>
      </c>
      <c r="K149" s="259"/>
    </row>
    <row r="150" s="1" customFormat="1" ht="5.25" customHeight="1">
      <c r="B150" s="270"/>
      <c r="C150" s="265"/>
      <c r="D150" s="265"/>
      <c r="E150" s="265"/>
      <c r="F150" s="265"/>
      <c r="G150" s="266"/>
      <c r="H150" s="265"/>
      <c r="I150" s="265"/>
      <c r="J150" s="265"/>
      <c r="K150" s="293"/>
    </row>
    <row r="151" s="1" customFormat="1" ht="15" customHeight="1">
      <c r="B151" s="270"/>
      <c r="C151" s="297" t="s">
        <v>640</v>
      </c>
      <c r="D151" s="245"/>
      <c r="E151" s="245"/>
      <c r="F151" s="298" t="s">
        <v>637</v>
      </c>
      <c r="G151" s="245"/>
      <c r="H151" s="297" t="s">
        <v>677</v>
      </c>
      <c r="I151" s="297" t="s">
        <v>639</v>
      </c>
      <c r="J151" s="297">
        <v>120</v>
      </c>
      <c r="K151" s="293"/>
    </row>
    <row r="152" s="1" customFormat="1" ht="15" customHeight="1">
      <c r="B152" s="270"/>
      <c r="C152" s="297" t="s">
        <v>686</v>
      </c>
      <c r="D152" s="245"/>
      <c r="E152" s="245"/>
      <c r="F152" s="298" t="s">
        <v>637</v>
      </c>
      <c r="G152" s="245"/>
      <c r="H152" s="297" t="s">
        <v>697</v>
      </c>
      <c r="I152" s="297" t="s">
        <v>639</v>
      </c>
      <c r="J152" s="297" t="s">
        <v>688</v>
      </c>
      <c r="K152" s="293"/>
    </row>
    <row r="153" s="1" customFormat="1" ht="15" customHeight="1">
      <c r="B153" s="270"/>
      <c r="C153" s="297" t="s">
        <v>585</v>
      </c>
      <c r="D153" s="245"/>
      <c r="E153" s="245"/>
      <c r="F153" s="298" t="s">
        <v>637</v>
      </c>
      <c r="G153" s="245"/>
      <c r="H153" s="297" t="s">
        <v>698</v>
      </c>
      <c r="I153" s="297" t="s">
        <v>639</v>
      </c>
      <c r="J153" s="297" t="s">
        <v>688</v>
      </c>
      <c r="K153" s="293"/>
    </row>
    <row r="154" s="1" customFormat="1" ht="15" customHeight="1">
      <c r="B154" s="270"/>
      <c r="C154" s="297" t="s">
        <v>642</v>
      </c>
      <c r="D154" s="245"/>
      <c r="E154" s="245"/>
      <c r="F154" s="298" t="s">
        <v>643</v>
      </c>
      <c r="G154" s="245"/>
      <c r="H154" s="297" t="s">
        <v>677</v>
      </c>
      <c r="I154" s="297" t="s">
        <v>639</v>
      </c>
      <c r="J154" s="297">
        <v>50</v>
      </c>
      <c r="K154" s="293"/>
    </row>
    <row r="155" s="1" customFormat="1" ht="15" customHeight="1">
      <c r="B155" s="270"/>
      <c r="C155" s="297" t="s">
        <v>645</v>
      </c>
      <c r="D155" s="245"/>
      <c r="E155" s="245"/>
      <c r="F155" s="298" t="s">
        <v>637</v>
      </c>
      <c r="G155" s="245"/>
      <c r="H155" s="297" t="s">
        <v>677</v>
      </c>
      <c r="I155" s="297" t="s">
        <v>647</v>
      </c>
      <c r="J155" s="297"/>
      <c r="K155" s="293"/>
    </row>
    <row r="156" s="1" customFormat="1" ht="15" customHeight="1">
      <c r="B156" s="270"/>
      <c r="C156" s="297" t="s">
        <v>656</v>
      </c>
      <c r="D156" s="245"/>
      <c r="E156" s="245"/>
      <c r="F156" s="298" t="s">
        <v>643</v>
      </c>
      <c r="G156" s="245"/>
      <c r="H156" s="297" t="s">
        <v>677</v>
      </c>
      <c r="I156" s="297" t="s">
        <v>639</v>
      </c>
      <c r="J156" s="297">
        <v>50</v>
      </c>
      <c r="K156" s="293"/>
    </row>
    <row r="157" s="1" customFormat="1" ht="15" customHeight="1">
      <c r="B157" s="270"/>
      <c r="C157" s="297" t="s">
        <v>664</v>
      </c>
      <c r="D157" s="245"/>
      <c r="E157" s="245"/>
      <c r="F157" s="298" t="s">
        <v>643</v>
      </c>
      <c r="G157" s="245"/>
      <c r="H157" s="297" t="s">
        <v>677</v>
      </c>
      <c r="I157" s="297" t="s">
        <v>639</v>
      </c>
      <c r="J157" s="297">
        <v>50</v>
      </c>
      <c r="K157" s="293"/>
    </row>
    <row r="158" s="1" customFormat="1" ht="15" customHeight="1">
      <c r="B158" s="270"/>
      <c r="C158" s="297" t="s">
        <v>662</v>
      </c>
      <c r="D158" s="245"/>
      <c r="E158" s="245"/>
      <c r="F158" s="298" t="s">
        <v>643</v>
      </c>
      <c r="G158" s="245"/>
      <c r="H158" s="297" t="s">
        <v>677</v>
      </c>
      <c r="I158" s="297" t="s">
        <v>639</v>
      </c>
      <c r="J158" s="297">
        <v>50</v>
      </c>
      <c r="K158" s="293"/>
    </row>
    <row r="159" s="1" customFormat="1" ht="15" customHeight="1">
      <c r="B159" s="270"/>
      <c r="C159" s="297" t="s">
        <v>95</v>
      </c>
      <c r="D159" s="245"/>
      <c r="E159" s="245"/>
      <c r="F159" s="298" t="s">
        <v>637</v>
      </c>
      <c r="G159" s="245"/>
      <c r="H159" s="297" t="s">
        <v>699</v>
      </c>
      <c r="I159" s="297" t="s">
        <v>639</v>
      </c>
      <c r="J159" s="297" t="s">
        <v>700</v>
      </c>
      <c r="K159" s="293"/>
    </row>
    <row r="160" s="1" customFormat="1" ht="15" customHeight="1">
      <c r="B160" s="270"/>
      <c r="C160" s="297" t="s">
        <v>701</v>
      </c>
      <c r="D160" s="245"/>
      <c r="E160" s="245"/>
      <c r="F160" s="298" t="s">
        <v>637</v>
      </c>
      <c r="G160" s="245"/>
      <c r="H160" s="297" t="s">
        <v>702</v>
      </c>
      <c r="I160" s="297" t="s">
        <v>672</v>
      </c>
      <c r="J160" s="297"/>
      <c r="K160" s="293"/>
    </row>
    <row r="161" s="1" customFormat="1" ht="15" customHeight="1">
      <c r="B161" s="299"/>
      <c r="C161" s="279"/>
      <c r="D161" s="279"/>
      <c r="E161" s="279"/>
      <c r="F161" s="279"/>
      <c r="G161" s="279"/>
      <c r="H161" s="279"/>
      <c r="I161" s="279"/>
      <c r="J161" s="279"/>
      <c r="K161" s="300"/>
    </row>
    <row r="162" s="1" customFormat="1" ht="18.75" customHeight="1">
      <c r="B162" s="281"/>
      <c r="C162" s="291"/>
      <c r="D162" s="291"/>
      <c r="E162" s="291"/>
      <c r="F162" s="301"/>
      <c r="G162" s="291"/>
      <c r="H162" s="291"/>
      <c r="I162" s="291"/>
      <c r="J162" s="291"/>
      <c r="K162" s="281"/>
    </row>
    <row r="163" s="1" customFormat="1" ht="18.75" customHeight="1"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</row>
    <row r="164" s="1" customFormat="1" ht="7.5" customHeight="1">
      <c r="B164" s="232"/>
      <c r="C164" s="233"/>
      <c r="D164" s="233"/>
      <c r="E164" s="233"/>
      <c r="F164" s="233"/>
      <c r="G164" s="233"/>
      <c r="H164" s="233"/>
      <c r="I164" s="233"/>
      <c r="J164" s="233"/>
      <c r="K164" s="234"/>
    </row>
    <row r="165" s="1" customFormat="1" ht="45" customHeight="1">
      <c r="B165" s="235"/>
      <c r="C165" s="236" t="s">
        <v>703</v>
      </c>
      <c r="D165" s="236"/>
      <c r="E165" s="236"/>
      <c r="F165" s="236"/>
      <c r="G165" s="236"/>
      <c r="H165" s="236"/>
      <c r="I165" s="236"/>
      <c r="J165" s="236"/>
      <c r="K165" s="237"/>
    </row>
    <row r="166" s="1" customFormat="1" ht="17.25" customHeight="1">
      <c r="B166" s="235"/>
      <c r="C166" s="260" t="s">
        <v>631</v>
      </c>
      <c r="D166" s="260"/>
      <c r="E166" s="260"/>
      <c r="F166" s="260" t="s">
        <v>632</v>
      </c>
      <c r="G166" s="302"/>
      <c r="H166" s="303" t="s">
        <v>59</v>
      </c>
      <c r="I166" s="303" t="s">
        <v>62</v>
      </c>
      <c r="J166" s="260" t="s">
        <v>633</v>
      </c>
      <c r="K166" s="237"/>
    </row>
    <row r="167" s="1" customFormat="1" ht="17.25" customHeight="1">
      <c r="B167" s="238"/>
      <c r="C167" s="262" t="s">
        <v>634</v>
      </c>
      <c r="D167" s="262"/>
      <c r="E167" s="262"/>
      <c r="F167" s="263" t="s">
        <v>635</v>
      </c>
      <c r="G167" s="304"/>
      <c r="H167" s="305"/>
      <c r="I167" s="305"/>
      <c r="J167" s="262" t="s">
        <v>636</v>
      </c>
      <c r="K167" s="240"/>
    </row>
    <row r="168" s="1" customFormat="1" ht="5.25" customHeight="1">
      <c r="B168" s="270"/>
      <c r="C168" s="265"/>
      <c r="D168" s="265"/>
      <c r="E168" s="265"/>
      <c r="F168" s="265"/>
      <c r="G168" s="266"/>
      <c r="H168" s="265"/>
      <c r="I168" s="265"/>
      <c r="J168" s="265"/>
      <c r="K168" s="293"/>
    </row>
    <row r="169" s="1" customFormat="1" ht="15" customHeight="1">
      <c r="B169" s="270"/>
      <c r="C169" s="245" t="s">
        <v>640</v>
      </c>
      <c r="D169" s="245"/>
      <c r="E169" s="245"/>
      <c r="F169" s="268" t="s">
        <v>637</v>
      </c>
      <c r="G169" s="245"/>
      <c r="H169" s="245" t="s">
        <v>677</v>
      </c>
      <c r="I169" s="245" t="s">
        <v>639</v>
      </c>
      <c r="J169" s="245">
        <v>120</v>
      </c>
      <c r="K169" s="293"/>
    </row>
    <row r="170" s="1" customFormat="1" ht="15" customHeight="1">
      <c r="B170" s="270"/>
      <c r="C170" s="245" t="s">
        <v>686</v>
      </c>
      <c r="D170" s="245"/>
      <c r="E170" s="245"/>
      <c r="F170" s="268" t="s">
        <v>637</v>
      </c>
      <c r="G170" s="245"/>
      <c r="H170" s="245" t="s">
        <v>687</v>
      </c>
      <c r="I170" s="245" t="s">
        <v>639</v>
      </c>
      <c r="J170" s="245" t="s">
        <v>688</v>
      </c>
      <c r="K170" s="293"/>
    </row>
    <row r="171" s="1" customFormat="1" ht="15" customHeight="1">
      <c r="B171" s="270"/>
      <c r="C171" s="245" t="s">
        <v>585</v>
      </c>
      <c r="D171" s="245"/>
      <c r="E171" s="245"/>
      <c r="F171" s="268" t="s">
        <v>637</v>
      </c>
      <c r="G171" s="245"/>
      <c r="H171" s="245" t="s">
        <v>704</v>
      </c>
      <c r="I171" s="245" t="s">
        <v>639</v>
      </c>
      <c r="J171" s="245" t="s">
        <v>688</v>
      </c>
      <c r="K171" s="293"/>
    </row>
    <row r="172" s="1" customFormat="1" ht="15" customHeight="1">
      <c r="B172" s="270"/>
      <c r="C172" s="245" t="s">
        <v>642</v>
      </c>
      <c r="D172" s="245"/>
      <c r="E172" s="245"/>
      <c r="F172" s="268" t="s">
        <v>643</v>
      </c>
      <c r="G172" s="245"/>
      <c r="H172" s="245" t="s">
        <v>704</v>
      </c>
      <c r="I172" s="245" t="s">
        <v>639</v>
      </c>
      <c r="J172" s="245">
        <v>50</v>
      </c>
      <c r="K172" s="293"/>
    </row>
    <row r="173" s="1" customFormat="1" ht="15" customHeight="1">
      <c r="B173" s="270"/>
      <c r="C173" s="245" t="s">
        <v>645</v>
      </c>
      <c r="D173" s="245"/>
      <c r="E173" s="245"/>
      <c r="F173" s="268" t="s">
        <v>637</v>
      </c>
      <c r="G173" s="245"/>
      <c r="H173" s="245" t="s">
        <v>704</v>
      </c>
      <c r="I173" s="245" t="s">
        <v>647</v>
      </c>
      <c r="J173" s="245"/>
      <c r="K173" s="293"/>
    </row>
    <row r="174" s="1" customFormat="1" ht="15" customHeight="1">
      <c r="B174" s="270"/>
      <c r="C174" s="245" t="s">
        <v>656</v>
      </c>
      <c r="D174" s="245"/>
      <c r="E174" s="245"/>
      <c r="F174" s="268" t="s">
        <v>643</v>
      </c>
      <c r="G174" s="245"/>
      <c r="H174" s="245" t="s">
        <v>704</v>
      </c>
      <c r="I174" s="245" t="s">
        <v>639</v>
      </c>
      <c r="J174" s="245">
        <v>50</v>
      </c>
      <c r="K174" s="293"/>
    </row>
    <row r="175" s="1" customFormat="1" ht="15" customHeight="1">
      <c r="B175" s="270"/>
      <c r="C175" s="245" t="s">
        <v>664</v>
      </c>
      <c r="D175" s="245"/>
      <c r="E175" s="245"/>
      <c r="F175" s="268" t="s">
        <v>643</v>
      </c>
      <c r="G175" s="245"/>
      <c r="H175" s="245" t="s">
        <v>704</v>
      </c>
      <c r="I175" s="245" t="s">
        <v>639</v>
      </c>
      <c r="J175" s="245">
        <v>50</v>
      </c>
      <c r="K175" s="293"/>
    </row>
    <row r="176" s="1" customFormat="1" ht="15" customHeight="1">
      <c r="B176" s="270"/>
      <c r="C176" s="245" t="s">
        <v>662</v>
      </c>
      <c r="D176" s="245"/>
      <c r="E176" s="245"/>
      <c r="F176" s="268" t="s">
        <v>643</v>
      </c>
      <c r="G176" s="245"/>
      <c r="H176" s="245" t="s">
        <v>704</v>
      </c>
      <c r="I176" s="245" t="s">
        <v>639</v>
      </c>
      <c r="J176" s="245">
        <v>50</v>
      </c>
      <c r="K176" s="293"/>
    </row>
    <row r="177" s="1" customFormat="1" ht="15" customHeight="1">
      <c r="B177" s="270"/>
      <c r="C177" s="245" t="s">
        <v>115</v>
      </c>
      <c r="D177" s="245"/>
      <c r="E177" s="245"/>
      <c r="F177" s="268" t="s">
        <v>637</v>
      </c>
      <c r="G177" s="245"/>
      <c r="H177" s="245" t="s">
        <v>705</v>
      </c>
      <c r="I177" s="245" t="s">
        <v>706</v>
      </c>
      <c r="J177" s="245"/>
      <c r="K177" s="293"/>
    </row>
    <row r="178" s="1" customFormat="1" ht="15" customHeight="1">
      <c r="B178" s="270"/>
      <c r="C178" s="245" t="s">
        <v>62</v>
      </c>
      <c r="D178" s="245"/>
      <c r="E178" s="245"/>
      <c r="F178" s="268" t="s">
        <v>637</v>
      </c>
      <c r="G178" s="245"/>
      <c r="H178" s="245" t="s">
        <v>707</v>
      </c>
      <c r="I178" s="245" t="s">
        <v>708</v>
      </c>
      <c r="J178" s="245">
        <v>1</v>
      </c>
      <c r="K178" s="293"/>
    </row>
    <row r="179" s="1" customFormat="1" ht="15" customHeight="1">
      <c r="B179" s="270"/>
      <c r="C179" s="245" t="s">
        <v>58</v>
      </c>
      <c r="D179" s="245"/>
      <c r="E179" s="245"/>
      <c r="F179" s="268" t="s">
        <v>637</v>
      </c>
      <c r="G179" s="245"/>
      <c r="H179" s="245" t="s">
        <v>709</v>
      </c>
      <c r="I179" s="245" t="s">
        <v>639</v>
      </c>
      <c r="J179" s="245">
        <v>20</v>
      </c>
      <c r="K179" s="293"/>
    </row>
    <row r="180" s="1" customFormat="1" ht="15" customHeight="1">
      <c r="B180" s="270"/>
      <c r="C180" s="245" t="s">
        <v>59</v>
      </c>
      <c r="D180" s="245"/>
      <c r="E180" s="245"/>
      <c r="F180" s="268" t="s">
        <v>637</v>
      </c>
      <c r="G180" s="245"/>
      <c r="H180" s="245" t="s">
        <v>710</v>
      </c>
      <c r="I180" s="245" t="s">
        <v>639</v>
      </c>
      <c r="J180" s="245">
        <v>255</v>
      </c>
      <c r="K180" s="293"/>
    </row>
    <row r="181" s="1" customFormat="1" ht="15" customHeight="1">
      <c r="B181" s="270"/>
      <c r="C181" s="245" t="s">
        <v>116</v>
      </c>
      <c r="D181" s="245"/>
      <c r="E181" s="245"/>
      <c r="F181" s="268" t="s">
        <v>637</v>
      </c>
      <c r="G181" s="245"/>
      <c r="H181" s="245" t="s">
        <v>601</v>
      </c>
      <c r="I181" s="245" t="s">
        <v>639</v>
      </c>
      <c r="J181" s="245">
        <v>10</v>
      </c>
      <c r="K181" s="293"/>
    </row>
    <row r="182" s="1" customFormat="1" ht="15" customHeight="1">
      <c r="B182" s="270"/>
      <c r="C182" s="245" t="s">
        <v>117</v>
      </c>
      <c r="D182" s="245"/>
      <c r="E182" s="245"/>
      <c r="F182" s="268" t="s">
        <v>637</v>
      </c>
      <c r="G182" s="245"/>
      <c r="H182" s="245" t="s">
        <v>711</v>
      </c>
      <c r="I182" s="245" t="s">
        <v>672</v>
      </c>
      <c r="J182" s="245"/>
      <c r="K182" s="293"/>
    </row>
    <row r="183" s="1" customFormat="1" ht="15" customHeight="1">
      <c r="B183" s="270"/>
      <c r="C183" s="245" t="s">
        <v>712</v>
      </c>
      <c r="D183" s="245"/>
      <c r="E183" s="245"/>
      <c r="F183" s="268" t="s">
        <v>637</v>
      </c>
      <c r="G183" s="245"/>
      <c r="H183" s="245" t="s">
        <v>713</v>
      </c>
      <c r="I183" s="245" t="s">
        <v>672</v>
      </c>
      <c r="J183" s="245"/>
      <c r="K183" s="293"/>
    </row>
    <row r="184" s="1" customFormat="1" ht="15" customHeight="1">
      <c r="B184" s="270"/>
      <c r="C184" s="245" t="s">
        <v>701</v>
      </c>
      <c r="D184" s="245"/>
      <c r="E184" s="245"/>
      <c r="F184" s="268" t="s">
        <v>637</v>
      </c>
      <c r="G184" s="245"/>
      <c r="H184" s="245" t="s">
        <v>714</v>
      </c>
      <c r="I184" s="245" t="s">
        <v>672</v>
      </c>
      <c r="J184" s="245"/>
      <c r="K184" s="293"/>
    </row>
    <row r="185" s="1" customFormat="1" ht="15" customHeight="1">
      <c r="B185" s="270"/>
      <c r="C185" s="245" t="s">
        <v>119</v>
      </c>
      <c r="D185" s="245"/>
      <c r="E185" s="245"/>
      <c r="F185" s="268" t="s">
        <v>643</v>
      </c>
      <c r="G185" s="245"/>
      <c r="H185" s="245" t="s">
        <v>715</v>
      </c>
      <c r="I185" s="245" t="s">
        <v>639</v>
      </c>
      <c r="J185" s="245">
        <v>50</v>
      </c>
      <c r="K185" s="293"/>
    </row>
    <row r="186" s="1" customFormat="1" ht="15" customHeight="1">
      <c r="B186" s="270"/>
      <c r="C186" s="245" t="s">
        <v>716</v>
      </c>
      <c r="D186" s="245"/>
      <c r="E186" s="245"/>
      <c r="F186" s="268" t="s">
        <v>643</v>
      </c>
      <c r="G186" s="245"/>
      <c r="H186" s="245" t="s">
        <v>717</v>
      </c>
      <c r="I186" s="245" t="s">
        <v>718</v>
      </c>
      <c r="J186" s="245"/>
      <c r="K186" s="293"/>
    </row>
    <row r="187" s="1" customFormat="1" ht="15" customHeight="1">
      <c r="B187" s="270"/>
      <c r="C187" s="245" t="s">
        <v>719</v>
      </c>
      <c r="D187" s="245"/>
      <c r="E187" s="245"/>
      <c r="F187" s="268" t="s">
        <v>643</v>
      </c>
      <c r="G187" s="245"/>
      <c r="H187" s="245" t="s">
        <v>720</v>
      </c>
      <c r="I187" s="245" t="s">
        <v>718</v>
      </c>
      <c r="J187" s="245"/>
      <c r="K187" s="293"/>
    </row>
    <row r="188" s="1" customFormat="1" ht="15" customHeight="1">
      <c r="B188" s="270"/>
      <c r="C188" s="245" t="s">
        <v>721</v>
      </c>
      <c r="D188" s="245"/>
      <c r="E188" s="245"/>
      <c r="F188" s="268" t="s">
        <v>643</v>
      </c>
      <c r="G188" s="245"/>
      <c r="H188" s="245" t="s">
        <v>722</v>
      </c>
      <c r="I188" s="245" t="s">
        <v>718</v>
      </c>
      <c r="J188" s="245"/>
      <c r="K188" s="293"/>
    </row>
    <row r="189" s="1" customFormat="1" ht="15" customHeight="1">
      <c r="B189" s="270"/>
      <c r="C189" s="306" t="s">
        <v>723</v>
      </c>
      <c r="D189" s="245"/>
      <c r="E189" s="245"/>
      <c r="F189" s="268" t="s">
        <v>643</v>
      </c>
      <c r="G189" s="245"/>
      <c r="H189" s="245" t="s">
        <v>724</v>
      </c>
      <c r="I189" s="245" t="s">
        <v>725</v>
      </c>
      <c r="J189" s="307" t="s">
        <v>726</v>
      </c>
      <c r="K189" s="293"/>
    </row>
    <row r="190" s="14" customFormat="1" ht="15" customHeight="1">
      <c r="B190" s="308"/>
      <c r="C190" s="309" t="s">
        <v>727</v>
      </c>
      <c r="D190" s="310"/>
      <c r="E190" s="310"/>
      <c r="F190" s="311" t="s">
        <v>643</v>
      </c>
      <c r="G190" s="310"/>
      <c r="H190" s="310" t="s">
        <v>728</v>
      </c>
      <c r="I190" s="310" t="s">
        <v>725</v>
      </c>
      <c r="J190" s="312" t="s">
        <v>726</v>
      </c>
      <c r="K190" s="313"/>
    </row>
    <row r="191" s="1" customFormat="1" ht="15" customHeight="1">
      <c r="B191" s="270"/>
      <c r="C191" s="306" t="s">
        <v>47</v>
      </c>
      <c r="D191" s="245"/>
      <c r="E191" s="245"/>
      <c r="F191" s="268" t="s">
        <v>637</v>
      </c>
      <c r="G191" s="245"/>
      <c r="H191" s="242" t="s">
        <v>729</v>
      </c>
      <c r="I191" s="245" t="s">
        <v>730</v>
      </c>
      <c r="J191" s="245"/>
      <c r="K191" s="293"/>
    </row>
    <row r="192" s="1" customFormat="1" ht="15" customHeight="1">
      <c r="B192" s="270"/>
      <c r="C192" s="306" t="s">
        <v>731</v>
      </c>
      <c r="D192" s="245"/>
      <c r="E192" s="245"/>
      <c r="F192" s="268" t="s">
        <v>637</v>
      </c>
      <c r="G192" s="245"/>
      <c r="H192" s="245" t="s">
        <v>732</v>
      </c>
      <c r="I192" s="245" t="s">
        <v>672</v>
      </c>
      <c r="J192" s="245"/>
      <c r="K192" s="293"/>
    </row>
    <row r="193" s="1" customFormat="1" ht="15" customHeight="1">
      <c r="B193" s="270"/>
      <c r="C193" s="306" t="s">
        <v>733</v>
      </c>
      <c r="D193" s="245"/>
      <c r="E193" s="245"/>
      <c r="F193" s="268" t="s">
        <v>637</v>
      </c>
      <c r="G193" s="245"/>
      <c r="H193" s="245" t="s">
        <v>734</v>
      </c>
      <c r="I193" s="245" t="s">
        <v>672</v>
      </c>
      <c r="J193" s="245"/>
      <c r="K193" s="293"/>
    </row>
    <row r="194" s="1" customFormat="1" ht="15" customHeight="1">
      <c r="B194" s="270"/>
      <c r="C194" s="306" t="s">
        <v>735</v>
      </c>
      <c r="D194" s="245"/>
      <c r="E194" s="245"/>
      <c r="F194" s="268" t="s">
        <v>643</v>
      </c>
      <c r="G194" s="245"/>
      <c r="H194" s="245" t="s">
        <v>736</v>
      </c>
      <c r="I194" s="245" t="s">
        <v>672</v>
      </c>
      <c r="J194" s="245"/>
      <c r="K194" s="293"/>
    </row>
    <row r="195" s="1" customFormat="1" ht="15" customHeight="1">
      <c r="B195" s="299"/>
      <c r="C195" s="314"/>
      <c r="D195" s="279"/>
      <c r="E195" s="279"/>
      <c r="F195" s="279"/>
      <c r="G195" s="279"/>
      <c r="H195" s="279"/>
      <c r="I195" s="279"/>
      <c r="J195" s="279"/>
      <c r="K195" s="300"/>
    </row>
    <row r="196" s="1" customFormat="1" ht="18.75" customHeight="1">
      <c r="B196" s="281"/>
      <c r="C196" s="291"/>
      <c r="D196" s="291"/>
      <c r="E196" s="291"/>
      <c r="F196" s="301"/>
      <c r="G196" s="291"/>
      <c r="H196" s="291"/>
      <c r="I196" s="291"/>
      <c r="J196" s="291"/>
      <c r="K196" s="281"/>
    </row>
    <row r="197" s="1" customFormat="1" ht="18.75" customHeight="1">
      <c r="B197" s="281"/>
      <c r="C197" s="291"/>
      <c r="D197" s="291"/>
      <c r="E197" s="291"/>
      <c r="F197" s="301"/>
      <c r="G197" s="291"/>
      <c r="H197" s="291"/>
      <c r="I197" s="291"/>
      <c r="J197" s="291"/>
      <c r="K197" s="281"/>
    </row>
    <row r="198" s="1" customFormat="1" ht="18.75" customHeight="1">
      <c r="B198" s="253"/>
      <c r="C198" s="253"/>
      <c r="D198" s="253"/>
      <c r="E198" s="253"/>
      <c r="F198" s="253"/>
      <c r="G198" s="253"/>
      <c r="H198" s="253"/>
      <c r="I198" s="253"/>
      <c r="J198" s="253"/>
      <c r="K198" s="253"/>
    </row>
    <row r="199" s="1" customFormat="1" ht="13.5">
      <c r="B199" s="232"/>
      <c r="C199" s="233"/>
      <c r="D199" s="233"/>
      <c r="E199" s="233"/>
      <c r="F199" s="233"/>
      <c r="G199" s="233"/>
      <c r="H199" s="233"/>
      <c r="I199" s="233"/>
      <c r="J199" s="233"/>
      <c r="K199" s="234"/>
    </row>
    <row r="200" s="1" customFormat="1" ht="21">
      <c r="B200" s="235"/>
      <c r="C200" s="236" t="s">
        <v>737</v>
      </c>
      <c r="D200" s="236"/>
      <c r="E200" s="236"/>
      <c r="F200" s="236"/>
      <c r="G200" s="236"/>
      <c r="H200" s="236"/>
      <c r="I200" s="236"/>
      <c r="J200" s="236"/>
      <c r="K200" s="237"/>
    </row>
    <row r="201" s="1" customFormat="1" ht="25.5" customHeight="1">
      <c r="B201" s="235"/>
      <c r="C201" s="315" t="s">
        <v>738</v>
      </c>
      <c r="D201" s="315"/>
      <c r="E201" s="315"/>
      <c r="F201" s="315" t="s">
        <v>739</v>
      </c>
      <c r="G201" s="316"/>
      <c r="H201" s="315" t="s">
        <v>740</v>
      </c>
      <c r="I201" s="315"/>
      <c r="J201" s="315"/>
      <c r="K201" s="237"/>
    </row>
    <row r="202" s="1" customFormat="1" ht="5.25" customHeight="1">
      <c r="B202" s="270"/>
      <c r="C202" s="265"/>
      <c r="D202" s="265"/>
      <c r="E202" s="265"/>
      <c r="F202" s="265"/>
      <c r="G202" s="291"/>
      <c r="H202" s="265"/>
      <c r="I202" s="265"/>
      <c r="J202" s="265"/>
      <c r="K202" s="293"/>
    </row>
    <row r="203" s="1" customFormat="1" ht="15" customHeight="1">
      <c r="B203" s="270"/>
      <c r="C203" s="245" t="s">
        <v>730</v>
      </c>
      <c r="D203" s="245"/>
      <c r="E203" s="245"/>
      <c r="F203" s="268" t="s">
        <v>48</v>
      </c>
      <c r="G203" s="245"/>
      <c r="H203" s="245" t="s">
        <v>741</v>
      </c>
      <c r="I203" s="245"/>
      <c r="J203" s="245"/>
      <c r="K203" s="293"/>
    </row>
    <row r="204" s="1" customFormat="1" ht="15" customHeight="1">
      <c r="B204" s="270"/>
      <c r="C204" s="245"/>
      <c r="D204" s="245"/>
      <c r="E204" s="245"/>
      <c r="F204" s="268" t="s">
        <v>49</v>
      </c>
      <c r="G204" s="245"/>
      <c r="H204" s="245" t="s">
        <v>742</v>
      </c>
      <c r="I204" s="245"/>
      <c r="J204" s="245"/>
      <c r="K204" s="293"/>
    </row>
    <row r="205" s="1" customFormat="1" ht="15" customHeight="1">
      <c r="B205" s="270"/>
      <c r="C205" s="245"/>
      <c r="D205" s="245"/>
      <c r="E205" s="245"/>
      <c r="F205" s="268" t="s">
        <v>52</v>
      </c>
      <c r="G205" s="245"/>
      <c r="H205" s="245" t="s">
        <v>743</v>
      </c>
      <c r="I205" s="245"/>
      <c r="J205" s="245"/>
      <c r="K205" s="293"/>
    </row>
    <row r="206" s="1" customFormat="1" ht="15" customHeight="1">
      <c r="B206" s="270"/>
      <c r="C206" s="245"/>
      <c r="D206" s="245"/>
      <c r="E206" s="245"/>
      <c r="F206" s="268" t="s">
        <v>50</v>
      </c>
      <c r="G206" s="245"/>
      <c r="H206" s="245" t="s">
        <v>744</v>
      </c>
      <c r="I206" s="245"/>
      <c r="J206" s="245"/>
      <c r="K206" s="293"/>
    </row>
    <row r="207" s="1" customFormat="1" ht="15" customHeight="1">
      <c r="B207" s="270"/>
      <c r="C207" s="245"/>
      <c r="D207" s="245"/>
      <c r="E207" s="245"/>
      <c r="F207" s="268" t="s">
        <v>51</v>
      </c>
      <c r="G207" s="245"/>
      <c r="H207" s="245" t="s">
        <v>745</v>
      </c>
      <c r="I207" s="245"/>
      <c r="J207" s="245"/>
      <c r="K207" s="293"/>
    </row>
    <row r="208" s="1" customFormat="1" ht="15" customHeight="1">
      <c r="B208" s="270"/>
      <c r="C208" s="245"/>
      <c r="D208" s="245"/>
      <c r="E208" s="245"/>
      <c r="F208" s="268"/>
      <c r="G208" s="245"/>
      <c r="H208" s="245"/>
      <c r="I208" s="245"/>
      <c r="J208" s="245"/>
      <c r="K208" s="293"/>
    </row>
    <row r="209" s="1" customFormat="1" ht="15" customHeight="1">
      <c r="B209" s="270"/>
      <c r="C209" s="245" t="s">
        <v>684</v>
      </c>
      <c r="D209" s="245"/>
      <c r="E209" s="245"/>
      <c r="F209" s="268" t="s">
        <v>84</v>
      </c>
      <c r="G209" s="245"/>
      <c r="H209" s="245" t="s">
        <v>746</v>
      </c>
      <c r="I209" s="245"/>
      <c r="J209" s="245"/>
      <c r="K209" s="293"/>
    </row>
    <row r="210" s="1" customFormat="1" ht="15" customHeight="1">
      <c r="B210" s="270"/>
      <c r="C210" s="245"/>
      <c r="D210" s="245"/>
      <c r="E210" s="245"/>
      <c r="F210" s="268" t="s">
        <v>579</v>
      </c>
      <c r="G210" s="245"/>
      <c r="H210" s="245" t="s">
        <v>580</v>
      </c>
      <c r="I210" s="245"/>
      <c r="J210" s="245"/>
      <c r="K210" s="293"/>
    </row>
    <row r="211" s="1" customFormat="1" ht="15" customHeight="1">
      <c r="B211" s="270"/>
      <c r="C211" s="245"/>
      <c r="D211" s="245"/>
      <c r="E211" s="245"/>
      <c r="F211" s="268" t="s">
        <v>577</v>
      </c>
      <c r="G211" s="245"/>
      <c r="H211" s="245" t="s">
        <v>747</v>
      </c>
      <c r="I211" s="245"/>
      <c r="J211" s="245"/>
      <c r="K211" s="293"/>
    </row>
    <row r="212" s="1" customFormat="1" ht="15" customHeight="1">
      <c r="B212" s="317"/>
      <c r="C212" s="245"/>
      <c r="D212" s="245"/>
      <c r="E212" s="245"/>
      <c r="F212" s="268" t="s">
        <v>581</v>
      </c>
      <c r="G212" s="306"/>
      <c r="H212" s="297" t="s">
        <v>582</v>
      </c>
      <c r="I212" s="297"/>
      <c r="J212" s="297"/>
      <c r="K212" s="318"/>
    </row>
    <row r="213" s="1" customFormat="1" ht="15" customHeight="1">
      <c r="B213" s="317"/>
      <c r="C213" s="245"/>
      <c r="D213" s="245"/>
      <c r="E213" s="245"/>
      <c r="F213" s="268" t="s">
        <v>583</v>
      </c>
      <c r="G213" s="306"/>
      <c r="H213" s="297" t="s">
        <v>748</v>
      </c>
      <c r="I213" s="297"/>
      <c r="J213" s="297"/>
      <c r="K213" s="318"/>
    </row>
    <row r="214" s="1" customFormat="1" ht="15" customHeight="1">
      <c r="B214" s="317"/>
      <c r="C214" s="245"/>
      <c r="D214" s="245"/>
      <c r="E214" s="245"/>
      <c r="F214" s="268"/>
      <c r="G214" s="306"/>
      <c r="H214" s="297"/>
      <c r="I214" s="297"/>
      <c r="J214" s="297"/>
      <c r="K214" s="318"/>
    </row>
    <row r="215" s="1" customFormat="1" ht="15" customHeight="1">
      <c r="B215" s="317"/>
      <c r="C215" s="245" t="s">
        <v>708</v>
      </c>
      <c r="D215" s="245"/>
      <c r="E215" s="245"/>
      <c r="F215" s="268">
        <v>1</v>
      </c>
      <c r="G215" s="306"/>
      <c r="H215" s="297" t="s">
        <v>749</v>
      </c>
      <c r="I215" s="297"/>
      <c r="J215" s="297"/>
      <c r="K215" s="318"/>
    </row>
    <row r="216" s="1" customFormat="1" ht="15" customHeight="1">
      <c r="B216" s="317"/>
      <c r="C216" s="245"/>
      <c r="D216" s="245"/>
      <c r="E216" s="245"/>
      <c r="F216" s="268">
        <v>2</v>
      </c>
      <c r="G216" s="306"/>
      <c r="H216" s="297" t="s">
        <v>750</v>
      </c>
      <c r="I216" s="297"/>
      <c r="J216" s="297"/>
      <c r="K216" s="318"/>
    </row>
    <row r="217" s="1" customFormat="1" ht="15" customHeight="1">
      <c r="B217" s="317"/>
      <c r="C217" s="245"/>
      <c r="D217" s="245"/>
      <c r="E217" s="245"/>
      <c r="F217" s="268">
        <v>3</v>
      </c>
      <c r="G217" s="306"/>
      <c r="H217" s="297" t="s">
        <v>751</v>
      </c>
      <c r="I217" s="297"/>
      <c r="J217" s="297"/>
      <c r="K217" s="318"/>
    </row>
    <row r="218" s="1" customFormat="1" ht="15" customHeight="1">
      <c r="B218" s="317"/>
      <c r="C218" s="245"/>
      <c r="D218" s="245"/>
      <c r="E218" s="245"/>
      <c r="F218" s="268">
        <v>4</v>
      </c>
      <c r="G218" s="306"/>
      <c r="H218" s="297" t="s">
        <v>752</v>
      </c>
      <c r="I218" s="297"/>
      <c r="J218" s="297"/>
      <c r="K218" s="318"/>
    </row>
    <row r="219" s="1" customFormat="1" ht="12.75" customHeight="1">
      <c r="B219" s="319"/>
      <c r="C219" s="320"/>
      <c r="D219" s="320"/>
      <c r="E219" s="320"/>
      <c r="F219" s="320"/>
      <c r="G219" s="320"/>
      <c r="H219" s="320"/>
      <c r="I219" s="320"/>
      <c r="J219" s="320"/>
      <c r="K219" s="32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Stolička</dc:creator>
  <cp:lastModifiedBy>Jaroslav Stolička</cp:lastModifiedBy>
  <dcterms:created xsi:type="dcterms:W3CDTF">2024-11-19T10:25:17Z</dcterms:created>
  <dcterms:modified xsi:type="dcterms:W3CDTF">2024-11-19T10:25:20Z</dcterms:modified>
</cp:coreProperties>
</file>